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2240" windowHeight="7950"/>
  </bookViews>
  <sheets>
    <sheet name="Estrutura" sheetId="1" r:id="rId1"/>
    <sheet name="Apoio - Vendas" sheetId="3" r:id="rId2"/>
    <sheet name="Apoio - Gastos Variáveis" sheetId="4" r:id="rId3"/>
    <sheet name="Apoio - Gastos Fixos" sheetId="5" r:id="rId4"/>
    <sheet name="Apoio - Investimento Cap. Fixo" sheetId="6" r:id="rId5"/>
  </sheets>
  <calcPr calcId="145621"/>
</workbook>
</file>

<file path=xl/calcChain.xml><?xml version="1.0" encoding="utf-8"?>
<calcChain xmlns="http://schemas.openxmlformats.org/spreadsheetml/2006/main">
  <c r="E10" i="6" l="1"/>
  <c r="F10" i="6"/>
  <c r="G10" i="6"/>
  <c r="F8" i="3"/>
  <c r="C5" i="4"/>
  <c r="F5" i="4" s="1"/>
  <c r="F39" i="3"/>
  <c r="F36" i="3"/>
  <c r="C31" i="3"/>
  <c r="C28" i="3"/>
  <c r="F27" i="3"/>
  <c r="C22" i="3"/>
  <c r="F9" i="3"/>
  <c r="F15" i="4"/>
  <c r="F27" i="4"/>
  <c r="F30" i="4"/>
  <c r="C38" i="4"/>
  <c r="F38" i="4" s="1"/>
  <c r="C35" i="4"/>
  <c r="F35" i="4" s="1"/>
  <c r="C32" i="4"/>
  <c r="F32" i="4" s="1"/>
  <c r="C29" i="4"/>
  <c r="F29" i="4" s="1"/>
  <c r="C26" i="4"/>
  <c r="F26" i="4" s="1"/>
  <c r="C23" i="4"/>
  <c r="F23" i="4" s="1"/>
  <c r="C20" i="4"/>
  <c r="F20" i="4" s="1"/>
  <c r="C17" i="4"/>
  <c r="F17" i="4" s="1"/>
  <c r="F38" i="3"/>
  <c r="F35" i="3"/>
  <c r="F34" i="3" s="1"/>
  <c r="F32" i="3"/>
  <c r="F29" i="3"/>
  <c r="F26" i="3"/>
  <c r="F23" i="3"/>
  <c r="F20" i="3"/>
  <c r="F17" i="3"/>
  <c r="D20" i="6"/>
  <c r="B15" i="1"/>
  <c r="G15" i="1" s="1"/>
  <c r="B9" i="1"/>
  <c r="E20" i="6"/>
  <c r="G20" i="6"/>
  <c r="F20" i="6"/>
  <c r="D10" i="6"/>
  <c r="G51" i="5"/>
  <c r="J50" i="5"/>
  <c r="I50" i="5"/>
  <c r="H50" i="5"/>
  <c r="J49" i="5"/>
  <c r="I49" i="5"/>
  <c r="H49" i="5"/>
  <c r="J48" i="5"/>
  <c r="I48" i="5"/>
  <c r="H48" i="5"/>
  <c r="K48" i="5" s="1"/>
  <c r="J47" i="5"/>
  <c r="I47" i="5"/>
  <c r="H47" i="5"/>
  <c r="J46" i="5"/>
  <c r="I46" i="5"/>
  <c r="H46" i="5"/>
  <c r="J45" i="5"/>
  <c r="I45" i="5"/>
  <c r="I51" i="5" s="1"/>
  <c r="H45" i="5"/>
  <c r="G37" i="5"/>
  <c r="J36" i="5"/>
  <c r="I36" i="5"/>
  <c r="H36" i="5"/>
  <c r="J35" i="5"/>
  <c r="I35" i="5"/>
  <c r="H35" i="5"/>
  <c r="K35" i="5" s="1"/>
  <c r="J34" i="5"/>
  <c r="I34" i="5"/>
  <c r="H34" i="5"/>
  <c r="J33" i="5"/>
  <c r="I33" i="5"/>
  <c r="H33" i="5"/>
  <c r="J32" i="5"/>
  <c r="I32" i="5"/>
  <c r="H32" i="5"/>
  <c r="J31" i="5"/>
  <c r="I31" i="5"/>
  <c r="H31" i="5"/>
  <c r="K31" i="5" s="1"/>
  <c r="H14" i="5"/>
  <c r="H15" i="5"/>
  <c r="H16" i="5"/>
  <c r="H17" i="5"/>
  <c r="H13" i="5"/>
  <c r="H12" i="5"/>
  <c r="J13" i="5"/>
  <c r="J14" i="5"/>
  <c r="K14" i="5" s="1"/>
  <c r="J15" i="5"/>
  <c r="J16" i="5"/>
  <c r="J17" i="5"/>
  <c r="J12" i="5"/>
  <c r="J18" i="5" s="1"/>
  <c r="I14" i="5"/>
  <c r="I15" i="5"/>
  <c r="I16" i="5"/>
  <c r="K16" i="5" s="1"/>
  <c r="I17" i="5"/>
  <c r="I13" i="5"/>
  <c r="I12" i="5"/>
  <c r="G18" i="5"/>
  <c r="C34" i="5"/>
  <c r="C3" i="5" s="1"/>
  <c r="C14" i="4"/>
  <c r="F14" i="4" s="1"/>
  <c r="B13" i="4"/>
  <c r="C11" i="4"/>
  <c r="F11" i="4" s="1"/>
  <c r="B10" i="4"/>
  <c r="B7" i="4"/>
  <c r="B4" i="4"/>
  <c r="F14" i="3"/>
  <c r="F11" i="3"/>
  <c r="E13" i="4"/>
  <c r="E10" i="4"/>
  <c r="E7" i="4"/>
  <c r="E4" i="4"/>
  <c r="I3" i="4"/>
  <c r="I4" i="1"/>
  <c r="C16" i="1"/>
  <c r="D34" i="5"/>
  <c r="K34" i="5" l="1"/>
  <c r="J51" i="5"/>
  <c r="K17" i="5"/>
  <c r="H37" i="5"/>
  <c r="K15" i="5"/>
  <c r="K33" i="5"/>
  <c r="K46" i="5"/>
  <c r="K50" i="5"/>
  <c r="K36" i="5"/>
  <c r="K45" i="5"/>
  <c r="K49" i="5"/>
  <c r="C8" i="4"/>
  <c r="F8" i="4" s="1"/>
  <c r="C7" i="3"/>
  <c r="F30" i="3"/>
  <c r="F28" i="3" s="1"/>
  <c r="K13" i="5"/>
  <c r="H18" i="5"/>
  <c r="K12" i="5"/>
  <c r="I37" i="5"/>
  <c r="K32" i="5"/>
  <c r="F21" i="6"/>
  <c r="E18" i="1" s="1"/>
  <c r="G21" i="6"/>
  <c r="F18" i="1" s="1"/>
  <c r="E21" i="6"/>
  <c r="D18" i="1" s="1"/>
  <c r="F18" i="4"/>
  <c r="F16" i="4" s="1"/>
  <c r="C16" i="4"/>
  <c r="F6" i="3"/>
  <c r="K37" i="5"/>
  <c r="I18" i="5"/>
  <c r="F7" i="3"/>
  <c r="J37" i="5"/>
  <c r="C34" i="3"/>
  <c r="F21" i="4"/>
  <c r="F19" i="4" s="1"/>
  <c r="F25" i="3"/>
  <c r="F37" i="3"/>
  <c r="C4" i="4"/>
  <c r="C16" i="3"/>
  <c r="H51" i="5"/>
  <c r="F25" i="4"/>
  <c r="C37" i="4"/>
  <c r="F39" i="4"/>
  <c r="F37" i="4" s="1"/>
  <c r="C31" i="4"/>
  <c r="F28" i="4"/>
  <c r="C34" i="4"/>
  <c r="C22" i="4"/>
  <c r="K47" i="5"/>
  <c r="K51" i="5" s="1"/>
  <c r="K53" i="5" s="1"/>
  <c r="H3" i="5" s="1"/>
  <c r="F7" i="1" s="1"/>
  <c r="F13" i="4"/>
  <c r="C13" i="4"/>
  <c r="F5" i="3"/>
  <c r="C4" i="3"/>
  <c r="C37" i="3"/>
  <c r="F33" i="3"/>
  <c r="F31" i="3" s="1"/>
  <c r="C25" i="3"/>
  <c r="F24" i="3"/>
  <c r="F22" i="3" s="1"/>
  <c r="C10" i="4"/>
  <c r="F12" i="4"/>
  <c r="F10" i="4" s="1"/>
  <c r="F9" i="4"/>
  <c r="F6" i="4"/>
  <c r="F4" i="4" s="1"/>
  <c r="F36" i="4"/>
  <c r="F34" i="4" s="1"/>
  <c r="F33" i="4"/>
  <c r="F31" i="4" s="1"/>
  <c r="C28" i="4"/>
  <c r="C25" i="4"/>
  <c r="F24" i="4"/>
  <c r="F22" i="4" s="1"/>
  <c r="C19" i="4"/>
  <c r="D21" i="6"/>
  <c r="C18" i="1" s="1"/>
  <c r="C19" i="1" s="1"/>
  <c r="F7" i="4" l="1"/>
  <c r="F3" i="4" s="1"/>
  <c r="C7" i="4"/>
  <c r="C3" i="4" s="1"/>
  <c r="K18" i="5"/>
  <c r="K39" i="5"/>
  <c r="G3" i="5" s="1"/>
  <c r="E7" i="1" s="1"/>
  <c r="D9" i="1"/>
  <c r="F4" i="3"/>
  <c r="C10" i="3"/>
  <c r="F12" i="3"/>
  <c r="F10" i="3" s="1"/>
  <c r="K20" i="5"/>
  <c r="F3" i="5" s="1"/>
  <c r="D7" i="1" s="1"/>
  <c r="C13" i="3"/>
  <c r="F15" i="3"/>
  <c r="F13" i="3" s="1"/>
  <c r="C19" i="3"/>
  <c r="F21" i="3"/>
  <c r="F19" i="3" s="1"/>
  <c r="F18" i="3"/>
  <c r="F16" i="3" s="1"/>
  <c r="F9" i="1"/>
  <c r="E9" i="1"/>
  <c r="C20" i="1"/>
  <c r="C21" i="1"/>
  <c r="C22" i="1" s="1"/>
  <c r="C3" i="3" l="1"/>
  <c r="F3" i="3"/>
  <c r="D4" i="1" s="1"/>
  <c r="E4" i="1" s="1"/>
  <c r="F4" i="1" s="1"/>
  <c r="D15" i="1"/>
  <c r="D16" i="1" s="1"/>
  <c r="E15" i="1"/>
  <c r="F15" i="1"/>
  <c r="H7" i="4" l="1"/>
  <c r="I5" i="4"/>
  <c r="B5" i="1" s="1"/>
  <c r="E5" i="1" s="1"/>
  <c r="E6" i="1" s="1"/>
  <c r="E8" i="1" s="1"/>
  <c r="E10" i="1" s="1"/>
  <c r="E11" i="1" s="1"/>
  <c r="E12" i="1" s="1"/>
  <c r="E13" i="1" s="1"/>
  <c r="E17" i="1" s="1"/>
  <c r="E19" i="1" s="1"/>
  <c r="E21" i="1" s="1"/>
  <c r="G16" i="1"/>
  <c r="G17" i="1" s="1"/>
  <c r="G19" i="1" s="1"/>
  <c r="G21" i="1" s="1"/>
  <c r="F16" i="1"/>
  <c r="E16" i="1"/>
  <c r="F5" i="1" l="1"/>
  <c r="F6" i="1" s="1"/>
  <c r="F8" i="1" s="1"/>
  <c r="F10" i="1" s="1"/>
  <c r="F11" i="1" s="1"/>
  <c r="F12" i="1" s="1"/>
  <c r="F13" i="1" s="1"/>
  <c r="F17" i="1" s="1"/>
  <c r="F19" i="1" s="1"/>
  <c r="F21" i="1" s="1"/>
  <c r="D5" i="1"/>
  <c r="D6" i="1" s="1"/>
  <c r="D8" i="1" s="1"/>
  <c r="D10" i="1" s="1"/>
  <c r="D11" i="1" s="1"/>
  <c r="D12" i="1" s="1"/>
  <c r="D13" i="1" s="1"/>
  <c r="D17" i="1" s="1"/>
  <c r="D19" i="1" s="1"/>
  <c r="D21" i="1" s="1"/>
  <c r="D22" i="1" s="1"/>
  <c r="G22" i="1" l="1"/>
  <c r="D20" i="1"/>
  <c r="E20" i="1"/>
  <c r="C30" i="1" s="1"/>
  <c r="E22" i="1"/>
  <c r="F22" i="1"/>
  <c r="C28" i="1"/>
  <c r="C26" i="1"/>
  <c r="F20" i="1"/>
  <c r="G20" i="1"/>
</calcChain>
</file>

<file path=xl/sharedStrings.xml><?xml version="1.0" encoding="utf-8"?>
<sst xmlns="http://schemas.openxmlformats.org/spreadsheetml/2006/main" count="301" uniqueCount="134">
  <si>
    <t>MAPA DE CASH FLOW A PREÇOS CONSTANTES DO ANO 0</t>
  </si>
  <si>
    <t>Invest.</t>
  </si>
  <si>
    <t>Exploração</t>
  </si>
  <si>
    <t>Desinv.</t>
  </si>
  <si>
    <t>ANOS</t>
  </si>
  <si>
    <t>Pressup.</t>
  </si>
  <si>
    <t>Margem de Contribuição</t>
  </si>
  <si>
    <t>Meios Libertos Brutos</t>
  </si>
  <si>
    <t>Amortizações</t>
  </si>
  <si>
    <t xml:space="preserve">MEIOS LIBERTOS DO PROJECTO </t>
  </si>
  <si>
    <t>(ou CASH FLOW OPERACIONAL)</t>
  </si>
  <si>
    <t>Fundo de Maneio Necessário</t>
  </si>
  <si>
    <t>Investimentos em Fundo de Maneio Necessário</t>
  </si>
  <si>
    <t>CASH FLOW DE EXPLORAÇÃO</t>
  </si>
  <si>
    <t>TAXA DE ACTUALIZAÇÃO</t>
  </si>
  <si>
    <t>VALOR ACTUAL LÍQUIDO</t>
  </si>
  <si>
    <t>TAXA INTERNA DE RENDIBILIDADE</t>
  </si>
  <si>
    <t>PAY BACK (CONTABILÍSTICO)</t>
  </si>
  <si>
    <t>Resultado Líquido</t>
  </si>
  <si>
    <t>Taxa de Crescimento</t>
  </si>
  <si>
    <t>CASH FLOW DO PROJECTO</t>
  </si>
  <si>
    <t>Cash Flow Acumulado</t>
  </si>
  <si>
    <t>Cash Flow Actualizado</t>
  </si>
  <si>
    <t>Cash Flow Actualizado Acumulado</t>
  </si>
  <si>
    <t>Investimentos em Capital Fixo (Coloca-se valor negativo. Ex.: -5000)</t>
  </si>
  <si>
    <t>Vendas</t>
  </si>
  <si>
    <t>Vendas Líquidas (sem IVA)</t>
  </si>
  <si>
    <t>Quantidades vendidas</t>
  </si>
  <si>
    <t>Preço unitário</t>
  </si>
  <si>
    <t>Produto/Serviço A *</t>
  </si>
  <si>
    <t>Produto/Serviço B *</t>
  </si>
  <si>
    <t>Produto/Serviço C *</t>
  </si>
  <si>
    <t>Produto/Serviço D *</t>
  </si>
  <si>
    <t>Ano 1</t>
  </si>
  <si>
    <t>Total</t>
  </si>
  <si>
    <t>Quantidades compradas</t>
  </si>
  <si>
    <t>Custo unitário</t>
  </si>
  <si>
    <t>* Caso existam muitos produtos (Ex. Restauração), estes devem ser agrupados e calculado um valor médio para o grupo (Ex.: Salgados; Pratos do dia; Refrigerantes)</t>
  </si>
  <si>
    <t>Custo variável: % das Vendas</t>
  </si>
  <si>
    <t>Mensal</t>
  </si>
  <si>
    <t>Despesa fixa **</t>
  </si>
  <si>
    <t>Gastos variáveis **</t>
  </si>
  <si>
    <t>Gastos Variáveis</t>
  </si>
  <si>
    <t>Subcontratos</t>
  </si>
  <si>
    <t>Electricidade</t>
  </si>
  <si>
    <t>Livros e doc. técnica</t>
  </si>
  <si>
    <t>Material de escritório</t>
  </si>
  <si>
    <t>Artigos para oferta</t>
  </si>
  <si>
    <t>Rendas e alugueres</t>
  </si>
  <si>
    <t>Despesas de representação</t>
  </si>
  <si>
    <t>Comunicação</t>
  </si>
  <si>
    <t>Seguros</t>
  </si>
  <si>
    <t>Royalties</t>
  </si>
  <si>
    <t>Transportes de mercadorias</t>
  </si>
  <si>
    <t>Deslocações e estadas</t>
  </si>
  <si>
    <t>Comissões</t>
  </si>
  <si>
    <t>Honorários</t>
  </si>
  <si>
    <t>Contencioso e notariado</t>
  </si>
  <si>
    <t>Conservação e reparação</t>
  </si>
  <si>
    <t>Publicidade e propaganda</t>
  </si>
  <si>
    <t>Limpeza, higiene e conforto</t>
  </si>
  <si>
    <t>Vigilância e segurança</t>
  </si>
  <si>
    <t>Trabalhos especializados</t>
  </si>
  <si>
    <t>Outros forn. e serviços</t>
  </si>
  <si>
    <t xml:space="preserve">TOTAL FSE  </t>
  </si>
  <si>
    <t>Água</t>
  </si>
  <si>
    <t>Combustíveis</t>
  </si>
  <si>
    <t>Ferramentas e Utensílios</t>
  </si>
  <si>
    <t>FSE *</t>
  </si>
  <si>
    <t xml:space="preserve">Tx Crescimento anual </t>
  </si>
  <si>
    <t>Função</t>
  </si>
  <si>
    <t>Funcionário</t>
  </si>
  <si>
    <t>Sub. Alimentação</t>
  </si>
  <si>
    <t>Seguro trabalho</t>
  </si>
  <si>
    <t>TOTAL</t>
  </si>
  <si>
    <t>Salário base</t>
  </si>
  <si>
    <t>Gastos com pessoal</t>
  </si>
  <si>
    <t>Seg. Social</t>
  </si>
  <si>
    <t>Seg. Social (Gerente)</t>
  </si>
  <si>
    <t>Seg. Social (Funcionários)</t>
  </si>
  <si>
    <t>Seguro Trabalho</t>
  </si>
  <si>
    <t>Gastos Mensais</t>
  </si>
  <si>
    <t>Gastos Anuais</t>
  </si>
  <si>
    <r>
      <t xml:space="preserve">* Despesa registada mensalmente, colocar </t>
    </r>
    <r>
      <rPr>
        <b/>
        <sz val="11"/>
        <rFont val="Calibri"/>
        <family val="2"/>
      </rPr>
      <t>Gastos Mensais</t>
    </r>
    <r>
      <rPr>
        <sz val="11"/>
        <rFont val="Calibri"/>
        <family val="2"/>
      </rPr>
      <t xml:space="preserve"> (Ex. Renda); Despesa registada anualmente, colocar </t>
    </r>
    <r>
      <rPr>
        <b/>
        <sz val="11"/>
        <rFont val="Calibri"/>
        <family val="2"/>
      </rPr>
      <t>Gastos Anuais</t>
    </r>
    <r>
      <rPr>
        <sz val="11"/>
        <rFont val="Calibri"/>
        <family val="2"/>
      </rPr>
      <t xml:space="preserve"> (Ex. Seguros)</t>
    </r>
  </si>
  <si>
    <t>Total Mensal</t>
  </si>
  <si>
    <t>Ano 2</t>
  </si>
  <si>
    <t>Ano 3</t>
  </si>
  <si>
    <t>ANO 1</t>
  </si>
  <si>
    <t>Gasto Ano 1</t>
  </si>
  <si>
    <t>ANO 2</t>
  </si>
  <si>
    <t>ANO 3</t>
  </si>
  <si>
    <t>Gasto Ano 2</t>
  </si>
  <si>
    <t>Gasto Ano 3</t>
  </si>
  <si>
    <t>Investimento por ano</t>
  </si>
  <si>
    <t>Activos Intangíveis</t>
  </si>
  <si>
    <t xml:space="preserve">   Despesas de Instalação</t>
  </si>
  <si>
    <t xml:space="preserve">   Despesas de I&amp;D</t>
  </si>
  <si>
    <t xml:space="preserve">   Propriedade Industrial e O.Direitos</t>
  </si>
  <si>
    <t xml:space="preserve">   Trespasses</t>
  </si>
  <si>
    <t xml:space="preserve">   Outros Activos Intangíveis</t>
  </si>
  <si>
    <t>Total Activos Intangíveis</t>
  </si>
  <si>
    <t>Activos Fixos Tangíveis</t>
  </si>
  <si>
    <t xml:space="preserve">   Edificios e Outras Construções</t>
  </si>
  <si>
    <t xml:space="preserve">   Equipamento  Básico</t>
  </si>
  <si>
    <t xml:space="preserve">   Equipamento de Transporte</t>
  </si>
  <si>
    <t xml:space="preserve">   Ferramentas e Utensilios</t>
  </si>
  <si>
    <t xml:space="preserve">   Equipamento Administrativo</t>
  </si>
  <si>
    <t xml:space="preserve">   Taras e Vasilhame</t>
  </si>
  <si>
    <t xml:space="preserve">   Outros Activos Fixos Tangíveis</t>
  </si>
  <si>
    <t>Total Activos Fixos Tangíveis</t>
  </si>
  <si>
    <t>Total Investimento</t>
  </si>
  <si>
    <t xml:space="preserve"> </t>
  </si>
  <si>
    <t>-</t>
  </si>
  <si>
    <t>Gastos Fixos</t>
  </si>
  <si>
    <t>Gastos fixos **</t>
  </si>
  <si>
    <r>
      <t xml:space="preserve">** </t>
    </r>
    <r>
      <rPr>
        <b/>
        <sz val="11"/>
        <color indexed="8"/>
        <rFont val="Calibri"/>
        <family val="2"/>
      </rPr>
      <t>Gastos fixos</t>
    </r>
    <r>
      <rPr>
        <sz val="11"/>
        <color theme="1"/>
        <rFont val="Calibri"/>
        <family val="2"/>
        <scheme val="minor"/>
      </rPr>
      <t xml:space="preserve"> = </t>
    </r>
    <r>
      <rPr>
        <b/>
        <sz val="11"/>
        <color indexed="8"/>
        <rFont val="Calibri"/>
        <family val="2"/>
      </rPr>
      <t>Gastos que não variam com a produção e quantidade de trabalho, isto é, a empresa tem que suportar sempre estes gastos quer venda pouco ou muito</t>
    </r>
    <r>
      <rPr>
        <sz val="11"/>
        <color theme="1"/>
        <rFont val="Calibri"/>
        <family val="2"/>
        <scheme val="minor"/>
      </rPr>
      <t xml:space="preserve"> (Ex.: rendas, alugueres, salários de pessoal, electricidade, água, etc.)</t>
    </r>
  </si>
  <si>
    <t>Mensal (FSE)</t>
  </si>
  <si>
    <t>nº de anos do projecto</t>
  </si>
  <si>
    <t>Resultado Operacional (RO)</t>
  </si>
  <si>
    <t>IRC (Se RO até 12500€ = 12,5%| superior 12.500€ = 25% para o excedente)</t>
  </si>
  <si>
    <t>Fundo de maneio</t>
  </si>
  <si>
    <t>Pressuposto: % dos gastos fixos</t>
  </si>
  <si>
    <t xml:space="preserve">   Terrenos e Recursos Naturais</t>
  </si>
  <si>
    <t>Helena</t>
  </si>
  <si>
    <t>Director Técnico</t>
  </si>
  <si>
    <t>Ajudante Familiar</t>
  </si>
  <si>
    <t>Produto/Serviço E *</t>
  </si>
  <si>
    <t>Produto/Serviço F *</t>
  </si>
  <si>
    <t>Produto/Serviço G *</t>
  </si>
  <si>
    <t>Produto/Serviço H *</t>
  </si>
  <si>
    <t>Produto/Serviço I *</t>
  </si>
  <si>
    <t>Produto/Serviço J *</t>
  </si>
  <si>
    <t>Produto/Serviço K *</t>
  </si>
  <si>
    <t>Produto/Serviço 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</si>
</sst>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816]_-;\-* #,##0.00\ [$€-816]_-;_-* &quot;-&quot;??\ [$€-816]_-;_-@_-"/>
    <numFmt numFmtId="165" formatCode="#,##0_ ;[Red]\-#,##0\ "/>
    <numFmt numFmtId="166" formatCode="0.0"/>
  </numFmts>
  <fonts count="2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sz val="10"/>
      <color rgb="FF010158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22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3" fillId="0" borderId="0" applyFill="0" applyBorder="0" applyAlignment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/>
    <xf numFmtId="0" fontId="10" fillId="0" borderId="1" xfId="0" applyFont="1" applyBorder="1"/>
    <xf numFmtId="0" fontId="0" fillId="0" borderId="2" xfId="0" applyBorder="1"/>
    <xf numFmtId="0" fontId="0" fillId="0" borderId="3" xfId="0" applyFill="1" applyBorder="1"/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0" fillId="0" borderId="3" xfId="0" applyBorder="1"/>
    <xf numFmtId="0" fontId="0" fillId="0" borderId="6" xfId="0" applyFill="1" applyBorder="1"/>
    <xf numFmtId="0" fontId="0" fillId="3" borderId="6" xfId="0" applyFill="1" applyBorder="1"/>
    <xf numFmtId="164" fontId="1" fillId="0" borderId="7" xfId="0" applyNumberFormat="1" applyFont="1" applyBorder="1" applyAlignment="1">
      <alignment horizontal="center"/>
    </xf>
    <xf numFmtId="44" fontId="8" fillId="0" borderId="8" xfId="2" applyFont="1" applyBorder="1"/>
    <xf numFmtId="44" fontId="8" fillId="3" borderId="9" xfId="2" applyFont="1" applyFill="1" applyBorder="1"/>
    <xf numFmtId="9" fontId="8" fillId="3" borderId="0" xfId="7" applyFont="1" applyFill="1"/>
    <xf numFmtId="9" fontId="8" fillId="0" borderId="0" xfId="7" applyFont="1" applyFill="1"/>
    <xf numFmtId="9" fontId="8" fillId="0" borderId="0" xfId="7" applyFont="1"/>
    <xf numFmtId="44" fontId="8" fillId="0" borderId="9" xfId="2" applyFont="1" applyFill="1" applyBorder="1"/>
    <xf numFmtId="0" fontId="9" fillId="0" borderId="0" xfId="0" applyFont="1"/>
    <xf numFmtId="9" fontId="9" fillId="0" borderId="0" xfId="7" applyFont="1" applyFill="1"/>
    <xf numFmtId="0" fontId="11" fillId="2" borderId="10" xfId="5" applyFont="1" applyFill="1" applyBorder="1" applyAlignment="1" applyProtection="1">
      <alignment horizontal="center"/>
    </xf>
    <xf numFmtId="0" fontId="11" fillId="2" borderId="11" xfId="5" applyFont="1" applyFill="1" applyBorder="1" applyAlignment="1" applyProtection="1">
      <alignment horizontal="center"/>
    </xf>
    <xf numFmtId="0" fontId="12" fillId="0" borderId="12" xfId="5" applyFont="1" applyFill="1" applyBorder="1" applyProtection="1"/>
    <xf numFmtId="38" fontId="12" fillId="0" borderId="12" xfId="5" applyNumberFormat="1" applyFont="1" applyFill="1" applyBorder="1" applyProtection="1"/>
    <xf numFmtId="38" fontId="12" fillId="0" borderId="13" xfId="5" applyNumberFormat="1" applyFont="1" applyFill="1" applyBorder="1" applyProtection="1"/>
    <xf numFmtId="0" fontId="11" fillId="0" borderId="14" xfId="5" applyFont="1" applyFill="1" applyBorder="1" applyAlignment="1" applyProtection="1">
      <alignment horizontal="center"/>
    </xf>
    <xf numFmtId="0" fontId="11" fillId="2" borderId="15" xfId="5" applyFont="1" applyFill="1" applyBorder="1" applyAlignment="1" applyProtection="1">
      <alignment horizontal="center"/>
    </xf>
    <xf numFmtId="0" fontId="0" fillId="0" borderId="0" xfId="0" applyFill="1" applyBorder="1"/>
    <xf numFmtId="0" fontId="10" fillId="0" borderId="0" xfId="0" applyFont="1" applyFill="1" applyBorder="1"/>
    <xf numFmtId="9" fontId="0" fillId="3" borderId="0" xfId="0" applyNumberFormat="1" applyFill="1"/>
    <xf numFmtId="0" fontId="11" fillId="2" borderId="16" xfId="5" applyFont="1" applyFill="1" applyBorder="1" applyAlignment="1" applyProtection="1">
      <alignment horizontal="center"/>
    </xf>
    <xf numFmtId="0" fontId="11" fillId="2" borderId="17" xfId="5" applyFont="1" applyFill="1" applyBorder="1" applyAlignment="1" applyProtection="1">
      <alignment horizontal="center"/>
    </xf>
    <xf numFmtId="0" fontId="11" fillId="2" borderId="18" xfId="5" applyFont="1" applyFill="1" applyBorder="1" applyAlignment="1" applyProtection="1">
      <alignment horizontal="center"/>
    </xf>
    <xf numFmtId="0" fontId="11" fillId="2" borderId="19" xfId="5" applyFont="1" applyFill="1" applyBorder="1" applyAlignment="1" applyProtection="1">
      <alignment horizontal="center"/>
    </xf>
    <xf numFmtId="0" fontId="10" fillId="0" borderId="20" xfId="0" applyFont="1" applyBorder="1" applyAlignment="1">
      <alignment horizontal="center"/>
    </xf>
    <xf numFmtId="10" fontId="8" fillId="3" borderId="0" xfId="7" applyNumberFormat="1" applyFont="1" applyFill="1"/>
    <xf numFmtId="0" fontId="7" fillId="0" borderId="15" xfId="5" applyFont="1" applyFill="1" applyBorder="1" applyAlignment="1" applyProtection="1">
      <alignment horizontal="center"/>
    </xf>
    <xf numFmtId="38" fontId="11" fillId="0" borderId="16" xfId="5" applyNumberFormat="1" applyFont="1" applyFill="1" applyBorder="1" applyProtection="1"/>
    <xf numFmtId="38" fontId="11" fillId="0" borderId="3" xfId="5" applyNumberFormat="1" applyFont="1" applyFill="1" applyBorder="1" applyProtection="1"/>
    <xf numFmtId="38" fontId="12" fillId="0" borderId="21" xfId="5" applyNumberFormat="1" applyFont="1" applyFill="1" applyBorder="1" applyProtection="1"/>
    <xf numFmtId="0" fontId="11" fillId="0" borderId="10" xfId="5" applyFont="1" applyFill="1" applyBorder="1" applyAlignment="1" applyProtection="1">
      <alignment horizontal="center"/>
    </xf>
    <xf numFmtId="0" fontId="11" fillId="0" borderId="11" xfId="5" applyFont="1" applyFill="1" applyBorder="1" applyAlignment="1" applyProtection="1">
      <alignment horizontal="center"/>
    </xf>
    <xf numFmtId="165" fontId="11" fillId="0" borderId="22" xfId="6" applyNumberFormat="1" applyFont="1" applyFill="1" applyBorder="1" applyAlignment="1" applyProtection="1"/>
    <xf numFmtId="165" fontId="11" fillId="0" borderId="7" xfId="6" applyNumberFormat="1" applyFont="1" applyFill="1" applyBorder="1" applyAlignment="1" applyProtection="1"/>
    <xf numFmtId="0" fontId="11" fillId="0" borderId="23" xfId="5" applyFont="1" applyFill="1" applyBorder="1" applyAlignment="1" applyProtection="1">
      <alignment horizontal="center"/>
    </xf>
    <xf numFmtId="165" fontId="13" fillId="0" borderId="24" xfId="6" applyNumberFormat="1" applyFont="1" applyFill="1" applyBorder="1" applyAlignment="1" applyProtection="1">
      <alignment horizontal="center"/>
      <protection locked="0"/>
    </xf>
    <xf numFmtId="165" fontId="13" fillId="3" borderId="25" xfId="6" applyNumberFormat="1" applyFont="1" applyFill="1" applyBorder="1" applyProtection="1">
      <protection locked="0"/>
    </xf>
    <xf numFmtId="165" fontId="13" fillId="3" borderId="26" xfId="6" applyNumberFormat="1" applyFont="1" applyFill="1" applyBorder="1" applyProtection="1">
      <protection locked="0"/>
    </xf>
    <xf numFmtId="3" fontId="13" fillId="3" borderId="25" xfId="6" applyNumberFormat="1" applyFont="1" applyFill="1" applyBorder="1" applyProtection="1">
      <protection locked="0"/>
    </xf>
    <xf numFmtId="165" fontId="13" fillId="0" borderId="27" xfId="6" applyNumberFormat="1" applyFont="1" applyFill="1" applyBorder="1" applyAlignment="1" applyProtection="1">
      <alignment horizontal="center"/>
      <protection locked="0"/>
    </xf>
    <xf numFmtId="165" fontId="13" fillId="3" borderId="28" xfId="6" applyNumberFormat="1" applyFont="1" applyFill="1" applyBorder="1" applyProtection="1">
      <protection locked="0"/>
    </xf>
    <xf numFmtId="3" fontId="13" fillId="3" borderId="28" xfId="6" applyNumberFormat="1" applyFont="1" applyFill="1" applyBorder="1" applyProtection="1">
      <protection locked="0"/>
    </xf>
    <xf numFmtId="0" fontId="0" fillId="0" borderId="0" xfId="0" applyFont="1"/>
    <xf numFmtId="0" fontId="0" fillId="0" borderId="25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25" xfId="0" applyFont="1" applyBorder="1" applyAlignment="1">
      <alignment horizontal="right"/>
    </xf>
    <xf numFmtId="0" fontId="15" fillId="0" borderId="25" xfId="0" applyFont="1" applyBorder="1" applyAlignment="1">
      <alignment horizontal="center"/>
    </xf>
    <xf numFmtId="0" fontId="14" fillId="0" borderId="25" xfId="0" applyFont="1" applyFill="1" applyBorder="1"/>
    <xf numFmtId="0" fontId="14" fillId="0" borderId="25" xfId="0" applyFont="1" applyBorder="1"/>
    <xf numFmtId="3" fontId="14" fillId="0" borderId="25" xfId="0" applyNumberFormat="1" applyFont="1" applyBorder="1"/>
    <xf numFmtId="3" fontId="14" fillId="0" borderId="25" xfId="0" applyNumberFormat="1" applyFont="1" applyFill="1" applyBorder="1"/>
    <xf numFmtId="9" fontId="14" fillId="0" borderId="0" xfId="0" applyNumberFormat="1" applyFont="1" applyFill="1" applyBorder="1"/>
    <xf numFmtId="9" fontId="15" fillId="0" borderId="25" xfId="0" applyNumberFormat="1" applyFont="1" applyFill="1" applyBorder="1"/>
    <xf numFmtId="0" fontId="15" fillId="0" borderId="25" xfId="0" applyFont="1" applyBorder="1"/>
    <xf numFmtId="3" fontId="15" fillId="0" borderId="25" xfId="0" applyNumberFormat="1" applyFont="1" applyBorder="1"/>
    <xf numFmtId="3" fontId="16" fillId="0" borderId="25" xfId="0" applyNumberFormat="1" applyFont="1" applyBorder="1"/>
    <xf numFmtId="3" fontId="17" fillId="0" borderId="25" xfId="0" applyNumberFormat="1" applyFont="1" applyBorder="1"/>
    <xf numFmtId="0" fontId="17" fillId="0" borderId="25" xfId="0" applyFont="1" applyBorder="1"/>
    <xf numFmtId="0" fontId="14" fillId="0" borderId="0" xfId="0" applyFont="1" applyBorder="1"/>
    <xf numFmtId="3" fontId="14" fillId="0" borderId="0" xfId="0" applyNumberFormat="1" applyFont="1" applyBorder="1"/>
    <xf numFmtId="9" fontId="15" fillId="3" borderId="25" xfId="0" applyNumberFormat="1" applyFont="1" applyFill="1" applyBorder="1"/>
    <xf numFmtId="2" fontId="15" fillId="0" borderId="25" xfId="0" applyNumberFormat="1" applyFont="1" applyBorder="1"/>
    <xf numFmtId="0" fontId="15" fillId="4" borderId="25" xfId="0" applyFont="1" applyFill="1" applyBorder="1"/>
    <xf numFmtId="9" fontId="15" fillId="4" borderId="25" xfId="0" applyNumberFormat="1" applyFont="1" applyFill="1" applyBorder="1"/>
    <xf numFmtId="9" fontId="14" fillId="4" borderId="25" xfId="0" applyNumberFormat="1" applyFont="1" applyFill="1" applyBorder="1"/>
    <xf numFmtId="0" fontId="0" fillId="3" borderId="0" xfId="0" applyFont="1" applyFill="1"/>
    <xf numFmtId="3" fontId="14" fillId="3" borderId="25" xfId="0" applyNumberFormat="1" applyFont="1" applyFill="1" applyBorder="1"/>
    <xf numFmtId="0" fontId="14" fillId="0" borderId="25" xfId="0" applyFont="1" applyBorder="1" applyAlignment="1">
      <alignment horizontal="center"/>
    </xf>
    <xf numFmtId="9" fontId="8" fillId="3" borderId="29" xfId="7" applyFont="1" applyFill="1" applyBorder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wrapText="1"/>
    </xf>
    <xf numFmtId="4" fontId="20" fillId="0" borderId="0" xfId="0" applyNumberFormat="1" applyFont="1" applyFill="1" applyBorder="1" applyAlignment="1">
      <alignment horizontal="right" wrapText="1"/>
    </xf>
    <xf numFmtId="4" fontId="21" fillId="0" borderId="0" xfId="0" applyNumberFormat="1" applyFont="1" applyFill="1" applyBorder="1" applyAlignment="1">
      <alignment horizontal="right" vertical="top" wrapText="1"/>
    </xf>
    <xf numFmtId="4" fontId="20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 applyFill="1" applyBorder="1"/>
    <xf numFmtId="44" fontId="8" fillId="0" borderId="0" xfId="2" applyFont="1"/>
    <xf numFmtId="44" fontId="8" fillId="3" borderId="0" xfId="2" applyFont="1" applyFill="1"/>
    <xf numFmtId="44" fontId="8" fillId="3" borderId="0" xfId="2" applyFont="1" applyFill="1" applyBorder="1"/>
    <xf numFmtId="44" fontId="10" fillId="0" borderId="30" xfId="2" applyFont="1" applyBorder="1"/>
    <xf numFmtId="44" fontId="12" fillId="3" borderId="31" xfId="2" applyFont="1" applyFill="1" applyBorder="1" applyProtection="1">
      <protection locked="0"/>
    </xf>
    <xf numFmtId="44" fontId="12" fillId="3" borderId="32" xfId="2" applyFont="1" applyFill="1" applyBorder="1" applyProtection="1">
      <protection locked="0"/>
    </xf>
    <xf numFmtId="44" fontId="12" fillId="3" borderId="33" xfId="2" applyFont="1" applyFill="1" applyBorder="1" applyProtection="1">
      <protection locked="0"/>
    </xf>
    <xf numFmtId="44" fontId="11" fillId="0" borderId="18" xfId="2" applyFont="1" applyFill="1" applyBorder="1" applyAlignment="1" applyProtection="1"/>
    <xf numFmtId="44" fontId="11" fillId="0" borderId="19" xfId="2" applyFont="1" applyFill="1" applyBorder="1" applyAlignment="1" applyProtection="1"/>
    <xf numFmtId="164" fontId="0" fillId="0" borderId="0" xfId="0" applyNumberFormat="1"/>
    <xf numFmtId="9" fontId="15" fillId="0" borderId="25" xfId="9" applyNumberFormat="1" applyFont="1" applyBorder="1"/>
    <xf numFmtId="2" fontId="0" fillId="3" borderId="6" xfId="0" applyNumberFormat="1" applyFill="1" applyBorder="1"/>
    <xf numFmtId="44" fontId="8" fillId="0" borderId="0" xfId="2" applyFont="1"/>
    <xf numFmtId="166" fontId="0" fillId="0" borderId="6" xfId="0" applyNumberFormat="1" applyFill="1" applyBorder="1"/>
    <xf numFmtId="1" fontId="0" fillId="0" borderId="6" xfId="0" applyNumberFormat="1" applyFill="1" applyBorder="1"/>
    <xf numFmtId="44" fontId="8" fillId="3" borderId="0" xfId="2" applyFont="1" applyFill="1"/>
    <xf numFmtId="44" fontId="8" fillId="3" borderId="0" xfId="2" applyFont="1" applyFill="1" applyBorder="1"/>
    <xf numFmtId="0" fontId="15" fillId="0" borderId="0" xfId="0" applyFont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2" borderId="34" xfId="5" applyFont="1" applyFill="1" applyBorder="1" applyAlignment="1" applyProtection="1">
      <alignment horizontal="center" vertical="center" wrapText="1"/>
    </xf>
    <xf numFmtId="0" fontId="11" fillId="2" borderId="35" xfId="5" applyFont="1" applyFill="1" applyBorder="1" applyAlignment="1" applyProtection="1">
      <alignment horizontal="center" vertical="center" wrapText="1"/>
    </xf>
    <xf numFmtId="38" fontId="12" fillId="0" borderId="0" xfId="5" applyNumberFormat="1" applyFont="1" applyFill="1" applyBorder="1" applyAlignment="1" applyProtection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Fill="1" applyBorder="1" applyAlignment="1">
      <alignment wrapText="1"/>
    </xf>
    <xf numFmtId="38" fontId="12" fillId="0" borderId="40" xfId="5" applyNumberFormat="1" applyFont="1" applyFill="1" applyBorder="1" applyAlignment="1" applyProtection="1">
      <alignment horizontal="center"/>
    </xf>
    <xf numFmtId="38" fontId="12" fillId="0" borderId="41" xfId="5" applyNumberFormat="1" applyFont="1" applyFill="1" applyBorder="1" applyAlignment="1" applyProtection="1">
      <alignment horizontal="center"/>
    </xf>
    <xf numFmtId="38" fontId="12" fillId="0" borderId="42" xfId="5" applyNumberFormat="1" applyFont="1" applyFill="1" applyBorder="1" applyAlignment="1" applyProtection="1">
      <alignment horizontal="center"/>
    </xf>
    <xf numFmtId="38" fontId="12" fillId="0" borderId="43" xfId="5" applyNumberFormat="1" applyFont="1" applyFill="1" applyBorder="1" applyAlignment="1" applyProtection="1">
      <alignment horizontal="center"/>
    </xf>
    <xf numFmtId="38" fontId="12" fillId="0" borderId="44" xfId="5" applyNumberFormat="1" applyFont="1" applyFill="1" applyBorder="1" applyAlignment="1" applyProtection="1">
      <alignment horizontal="center"/>
    </xf>
    <xf numFmtId="38" fontId="12" fillId="0" borderId="8" xfId="5" applyNumberFormat="1" applyFont="1" applyFill="1" applyBorder="1" applyAlignment="1" applyProtection="1">
      <alignment horizontal="center"/>
    </xf>
    <xf numFmtId="0" fontId="14" fillId="0" borderId="16" xfId="5" applyFont="1" applyFill="1" applyBorder="1" applyAlignment="1" applyProtection="1">
      <alignment horizontal="center"/>
    </xf>
    <xf numFmtId="0" fontId="14" fillId="0" borderId="39" xfId="5" applyFont="1" applyFill="1" applyBorder="1" applyAlignment="1" applyProtection="1">
      <alignment horizontal="center"/>
    </xf>
    <xf numFmtId="0" fontId="14" fillId="0" borderId="30" xfId="5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11">
    <cellStyle name="Euro" xfId="1"/>
    <cellStyle name="Moeda" xfId="2" builtinId="4"/>
    <cellStyle name="Moeda 2" xfId="3"/>
    <cellStyle name="Moeda 3" xfId="4"/>
    <cellStyle name="Normal" xfId="0" builtinId="0"/>
    <cellStyle name="Normal 2" xfId="5"/>
    <cellStyle name="Normal_ModeloEconFinanceiro" xfId="6"/>
    <cellStyle name="Percentagem" xfId="7" builtinId="5"/>
    <cellStyle name="Percentagem 2" xfId="8"/>
    <cellStyle name="Vírgula" xfId="9" builtinId="3"/>
    <cellStyle name="Vírgula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83" bestFit="1" customWidth="1"/>
    <col min="2" max="2" width="9.85546875" bestFit="1" customWidth="1"/>
    <col min="3" max="3" width="12" customWidth="1"/>
    <col min="4" max="7" width="9.28515625" bestFit="1" customWidth="1"/>
    <col min="8" max="8" width="21.140625" bestFit="1" customWidth="1"/>
    <col min="9" max="9" width="9.28515625" bestFit="1" customWidth="1"/>
  </cols>
  <sheetData>
    <row r="1" spans="1:10" ht="15.75" x14ac:dyDescent="0.25">
      <c r="A1" s="53"/>
      <c r="B1" s="54" t="s">
        <v>0</v>
      </c>
      <c r="C1" s="53"/>
      <c r="D1" s="53"/>
      <c r="E1" s="53"/>
      <c r="F1" s="53"/>
      <c r="G1" s="53"/>
      <c r="H1" s="51"/>
      <c r="I1" s="51"/>
      <c r="J1" s="51"/>
    </row>
    <row r="2" spans="1:10" ht="15.75" x14ac:dyDescent="0.25">
      <c r="A2" s="53"/>
      <c r="B2" s="53"/>
      <c r="C2" s="55" t="s">
        <v>1</v>
      </c>
      <c r="D2" s="104" t="s">
        <v>2</v>
      </c>
      <c r="E2" s="104"/>
      <c r="F2" s="104"/>
      <c r="G2" s="55" t="s">
        <v>3</v>
      </c>
      <c r="H2" s="51"/>
      <c r="I2" s="51"/>
      <c r="J2" s="51"/>
    </row>
    <row r="3" spans="1:10" ht="15.75" x14ac:dyDescent="0.25">
      <c r="A3" s="56" t="s">
        <v>4</v>
      </c>
      <c r="B3" s="57" t="s">
        <v>5</v>
      </c>
      <c r="C3" s="57">
        <v>0</v>
      </c>
      <c r="D3" s="57">
        <v>1</v>
      </c>
      <c r="E3" s="57">
        <v>2</v>
      </c>
      <c r="F3" s="57">
        <v>3</v>
      </c>
      <c r="G3" s="57">
        <v>4</v>
      </c>
      <c r="H3" s="51"/>
      <c r="I3" s="51"/>
      <c r="J3" s="51"/>
    </row>
    <row r="4" spans="1:10" ht="15.75" x14ac:dyDescent="0.25">
      <c r="A4" s="58" t="s">
        <v>26</v>
      </c>
      <c r="B4" s="59"/>
      <c r="C4" s="60"/>
      <c r="D4" s="61">
        <f>'Apoio - Vendas'!F3</f>
        <v>0</v>
      </c>
      <c r="E4" s="60">
        <f>D4*(1+$I$4)</f>
        <v>0</v>
      </c>
      <c r="F4" s="60">
        <f>E4*(1+$I$4)</f>
        <v>0</v>
      </c>
      <c r="G4" s="60"/>
      <c r="H4" s="51" t="s">
        <v>19</v>
      </c>
      <c r="I4" s="62">
        <f>'Apoio - Vendas'!I3</f>
        <v>0.1</v>
      </c>
      <c r="J4" s="51"/>
    </row>
    <row r="5" spans="1:10" ht="15.75" x14ac:dyDescent="0.25">
      <c r="A5" s="58" t="s">
        <v>42</v>
      </c>
      <c r="B5" s="63" t="e">
        <f>'Apoio - Gastos Variáveis'!I5</f>
        <v>#DIV/0!</v>
      </c>
      <c r="C5" s="60"/>
      <c r="D5" s="60" t="e">
        <f>D4*$B$5</f>
        <v>#DIV/0!</v>
      </c>
      <c r="E5" s="60" t="e">
        <f>E4*$B$5</f>
        <v>#DIV/0!</v>
      </c>
      <c r="F5" s="60" t="e">
        <f>F4*$B$5</f>
        <v>#DIV/0!</v>
      </c>
      <c r="G5" s="60"/>
      <c r="H5" s="51"/>
      <c r="I5" s="51"/>
      <c r="J5" s="51"/>
    </row>
    <row r="6" spans="1:10" ht="15.75" x14ac:dyDescent="0.25">
      <c r="A6" s="59" t="s">
        <v>6</v>
      </c>
      <c r="B6" s="59"/>
      <c r="C6" s="60"/>
      <c r="D6" s="60" t="e">
        <f>D4-D5</f>
        <v>#DIV/0!</v>
      </c>
      <c r="E6" s="60" t="e">
        <f>E4-E5</f>
        <v>#DIV/0!</v>
      </c>
      <c r="F6" s="60" t="e">
        <f>F4-F5</f>
        <v>#DIV/0!</v>
      </c>
      <c r="G6" s="60"/>
      <c r="H6" s="51"/>
      <c r="I6" s="51"/>
      <c r="J6" s="51"/>
    </row>
    <row r="7" spans="1:10" ht="15.75" x14ac:dyDescent="0.25">
      <c r="A7" s="58" t="s">
        <v>113</v>
      </c>
      <c r="B7" s="59"/>
      <c r="C7" s="60"/>
      <c r="D7" s="61">
        <f>'Apoio - Gastos Fixos'!F3</f>
        <v>0</v>
      </c>
      <c r="E7" s="61">
        <f>'Apoio - Gastos Fixos'!G3</f>
        <v>0</v>
      </c>
      <c r="F7" s="61">
        <f>'Apoio - Gastos Fixos'!H3</f>
        <v>0</v>
      </c>
      <c r="G7" s="60"/>
      <c r="H7" s="51"/>
      <c r="I7" s="51"/>
      <c r="J7" s="51"/>
    </row>
    <row r="8" spans="1:10" ht="15.75" x14ac:dyDescent="0.25">
      <c r="A8" s="59" t="s">
        <v>7</v>
      </c>
      <c r="B8" s="59"/>
      <c r="C8" s="60"/>
      <c r="D8" s="60" t="e">
        <f>D6-D7</f>
        <v>#DIV/0!</v>
      </c>
      <c r="E8" s="60" t="e">
        <f>E6-E7</f>
        <v>#DIV/0!</v>
      </c>
      <c r="F8" s="60" t="e">
        <f>F6-F7</f>
        <v>#DIV/0!</v>
      </c>
      <c r="G8" s="60"/>
      <c r="H8" s="51"/>
      <c r="I8" s="51"/>
      <c r="J8" s="51"/>
    </row>
    <row r="9" spans="1:10" ht="15.75" x14ac:dyDescent="0.25">
      <c r="A9" s="59" t="s">
        <v>8</v>
      </c>
      <c r="B9" s="75">
        <f>1/I9</f>
        <v>0.33333333333333331</v>
      </c>
      <c r="C9" s="60"/>
      <c r="D9" s="60">
        <f>-($C$18-'Apoio - Investimento Cap. Fixo'!E10)*$B$9</f>
        <v>0</v>
      </c>
      <c r="E9" s="60">
        <f>-($C$18-'Apoio - Investimento Cap. Fixo'!F10)*$B$9</f>
        <v>0</v>
      </c>
      <c r="F9" s="60">
        <f>-($C$18-'Apoio - Investimento Cap. Fixo'!G10)*$B$9</f>
        <v>0</v>
      </c>
      <c r="G9" s="60"/>
      <c r="H9" s="51" t="s">
        <v>117</v>
      </c>
      <c r="I9" s="76">
        <v>3</v>
      </c>
      <c r="J9" s="51"/>
    </row>
    <row r="10" spans="1:10" ht="15.75" x14ac:dyDescent="0.25">
      <c r="A10" s="59" t="s">
        <v>118</v>
      </c>
      <c r="B10" s="59"/>
      <c r="C10" s="60"/>
      <c r="D10" s="60" t="e">
        <f>D8-D9</f>
        <v>#DIV/0!</v>
      </c>
      <c r="E10" s="60" t="e">
        <f>E8-E9</f>
        <v>#DIV/0!</v>
      </c>
      <c r="F10" s="60" t="e">
        <f>F8-F9</f>
        <v>#DIV/0!</v>
      </c>
      <c r="G10" s="60"/>
      <c r="H10" s="51"/>
      <c r="I10" s="51"/>
      <c r="J10" s="51"/>
    </row>
    <row r="11" spans="1:10" ht="15.75" x14ac:dyDescent="0.25">
      <c r="A11" s="59" t="s">
        <v>119</v>
      </c>
      <c r="B11" s="71">
        <v>0.25</v>
      </c>
      <c r="C11" s="60"/>
      <c r="D11" s="60" t="e">
        <f>$B$11*D10</f>
        <v>#DIV/0!</v>
      </c>
      <c r="E11" s="60" t="e">
        <f>$B$11*E10</f>
        <v>#DIV/0!</v>
      </c>
      <c r="F11" s="60" t="e">
        <f>$B$11*F10</f>
        <v>#DIV/0!</v>
      </c>
      <c r="G11" s="60"/>
      <c r="H11" s="51"/>
      <c r="I11" s="51"/>
      <c r="J11" s="51"/>
    </row>
    <row r="12" spans="1:10" ht="15.75" x14ac:dyDescent="0.25">
      <c r="A12" s="59" t="s">
        <v>18</v>
      </c>
      <c r="B12" s="59"/>
      <c r="C12" s="60"/>
      <c r="D12" s="60" t="e">
        <f>D10-D11</f>
        <v>#DIV/0!</v>
      </c>
      <c r="E12" s="60" t="e">
        <f>E10-E11</f>
        <v>#DIV/0!</v>
      </c>
      <c r="F12" s="60" t="e">
        <f>F10-F11</f>
        <v>#DIV/0!</v>
      </c>
      <c r="G12" s="60"/>
      <c r="H12" s="51"/>
      <c r="I12" s="51"/>
      <c r="J12" s="51"/>
    </row>
    <row r="13" spans="1:10" ht="15.75" x14ac:dyDescent="0.25">
      <c r="A13" s="64" t="s">
        <v>9</v>
      </c>
      <c r="B13" s="64"/>
      <c r="C13" s="60"/>
      <c r="D13" s="65" t="e">
        <f>D12+D9</f>
        <v>#DIV/0!</v>
      </c>
      <c r="E13" s="65" t="e">
        <f>E12+E9</f>
        <v>#DIV/0!</v>
      </c>
      <c r="F13" s="65" t="e">
        <f>F12+F9</f>
        <v>#DIV/0!</v>
      </c>
      <c r="G13" s="60"/>
      <c r="H13" s="51"/>
      <c r="I13" s="51"/>
      <c r="J13" s="51"/>
    </row>
    <row r="14" spans="1:10" ht="15.75" x14ac:dyDescent="0.25">
      <c r="A14" s="64" t="s">
        <v>10</v>
      </c>
      <c r="B14" s="78"/>
      <c r="C14" s="60"/>
      <c r="D14" s="60"/>
      <c r="E14" s="60"/>
      <c r="F14" s="60"/>
      <c r="G14" s="60"/>
      <c r="H14" s="51"/>
      <c r="I14" s="51"/>
      <c r="J14" s="51"/>
    </row>
    <row r="15" spans="1:10" ht="15.75" x14ac:dyDescent="0.25">
      <c r="A15" s="59" t="s">
        <v>11</v>
      </c>
      <c r="B15" s="74">
        <f>'Apoio - Investimento Cap. Fixo'!M3</f>
        <v>0.5</v>
      </c>
      <c r="C15" s="77">
        <v>0</v>
      </c>
      <c r="D15" s="66">
        <f>$B$15*$D$7</f>
        <v>0</v>
      </c>
      <c r="E15" s="66">
        <f>$B$15*$D$7</f>
        <v>0</v>
      </c>
      <c r="F15" s="66">
        <f>$B$15*$D$7</f>
        <v>0</v>
      </c>
      <c r="G15" s="60">
        <f>G4*$B$15</f>
        <v>0</v>
      </c>
      <c r="H15" s="51"/>
      <c r="I15" s="51"/>
      <c r="J15" s="51"/>
    </row>
    <row r="16" spans="1:10" ht="15.75" x14ac:dyDescent="0.25">
      <c r="A16" s="59" t="s">
        <v>12</v>
      </c>
      <c r="B16" s="59"/>
      <c r="C16" s="60">
        <f>-C15</f>
        <v>0</v>
      </c>
      <c r="D16" s="60">
        <f>-(D15-C15)</f>
        <v>0</v>
      </c>
      <c r="E16" s="60">
        <f>-(E15-D15)</f>
        <v>0</v>
      </c>
      <c r="F16" s="60">
        <f>-(F15-E15)</f>
        <v>0</v>
      </c>
      <c r="G16" s="60">
        <f>-(G15-F15)</f>
        <v>0</v>
      </c>
      <c r="H16" s="51"/>
      <c r="I16" s="51"/>
      <c r="J16" s="51"/>
    </row>
    <row r="17" spans="1:10" ht="15.75" x14ac:dyDescent="0.25">
      <c r="A17" s="64" t="s">
        <v>13</v>
      </c>
      <c r="B17" s="64"/>
      <c r="C17" s="65"/>
      <c r="D17" s="65" t="e">
        <f>D13+D16</f>
        <v>#DIV/0!</v>
      </c>
      <c r="E17" s="65" t="e">
        <f>E13+E16</f>
        <v>#DIV/0!</v>
      </c>
      <c r="F17" s="65" t="e">
        <f>F13+F16</f>
        <v>#DIV/0!</v>
      </c>
      <c r="G17" s="65">
        <f>G13+G16</f>
        <v>0</v>
      </c>
      <c r="H17" s="51"/>
      <c r="I17" s="51"/>
      <c r="J17" s="51"/>
    </row>
    <row r="18" spans="1:10" ht="15.75" x14ac:dyDescent="0.25">
      <c r="A18" s="58" t="s">
        <v>24</v>
      </c>
      <c r="B18" s="59"/>
      <c r="C18" s="61">
        <f>-'Apoio - Investimento Cap. Fixo'!D21</f>
        <v>0</v>
      </c>
      <c r="D18" s="61">
        <f>-'Apoio - Investimento Cap. Fixo'!E21</f>
        <v>0</v>
      </c>
      <c r="E18" s="61">
        <f>-'Apoio - Investimento Cap. Fixo'!F21</f>
        <v>0</v>
      </c>
      <c r="F18" s="61">
        <f>-'Apoio - Investimento Cap. Fixo'!G21</f>
        <v>0</v>
      </c>
      <c r="G18" s="67"/>
      <c r="H18" s="51"/>
      <c r="I18" s="51"/>
      <c r="J18" s="51"/>
    </row>
    <row r="19" spans="1:10" ht="15.75" x14ac:dyDescent="0.25">
      <c r="A19" s="64" t="s">
        <v>20</v>
      </c>
      <c r="B19" s="64"/>
      <c r="C19" s="60">
        <f>C17+C18</f>
        <v>0</v>
      </c>
      <c r="D19" s="60" t="e">
        <f>D17+D18</f>
        <v>#DIV/0!</v>
      </c>
      <c r="E19" s="60" t="e">
        <f>E17+E18</f>
        <v>#DIV/0!</v>
      </c>
      <c r="F19" s="60" t="e">
        <f>F17+F18</f>
        <v>#DIV/0!</v>
      </c>
      <c r="G19" s="60">
        <f>G17+G18</f>
        <v>0</v>
      </c>
      <c r="H19" s="51"/>
      <c r="I19" s="51"/>
      <c r="J19" s="51"/>
    </row>
    <row r="20" spans="1:10" ht="15.75" x14ac:dyDescent="0.25">
      <c r="A20" s="59" t="s">
        <v>21</v>
      </c>
      <c r="B20" s="59"/>
      <c r="C20" s="60">
        <f>SUM($C19:C19)</f>
        <v>0</v>
      </c>
      <c r="D20" s="60" t="e">
        <f>SUM($C19:D19)</f>
        <v>#DIV/0!</v>
      </c>
      <c r="E20" s="60" t="e">
        <f>SUM($C19:E19)</f>
        <v>#DIV/0!</v>
      </c>
      <c r="F20" s="60" t="e">
        <f>SUM($C19:F19)</f>
        <v>#DIV/0!</v>
      </c>
      <c r="G20" s="60" t="e">
        <f>SUM($C19:G19)</f>
        <v>#DIV/0!</v>
      </c>
      <c r="H20" s="51"/>
      <c r="I20" s="51"/>
      <c r="J20" s="51"/>
    </row>
    <row r="21" spans="1:10" ht="15.75" x14ac:dyDescent="0.25">
      <c r="A21" s="68" t="s">
        <v>22</v>
      </c>
      <c r="B21" s="68"/>
      <c r="C21" s="67">
        <f>C19*(1+$C$24)^-C3</f>
        <v>0</v>
      </c>
      <c r="D21" s="67" t="e">
        <f>D19*(1+$C$24)^-D3</f>
        <v>#DIV/0!</v>
      </c>
      <c r="E21" s="67" t="e">
        <f>E19*(1+$C$24)^-E3</f>
        <v>#DIV/0!</v>
      </c>
      <c r="F21" s="67" t="e">
        <f>F19*(1+$C$24)^-F3</f>
        <v>#DIV/0!</v>
      </c>
      <c r="G21" s="67">
        <f>G19*(1+$C$24)^-G3</f>
        <v>0</v>
      </c>
      <c r="H21" s="51"/>
      <c r="I21" s="51"/>
      <c r="J21" s="51"/>
    </row>
    <row r="22" spans="1:10" ht="15.75" x14ac:dyDescent="0.25">
      <c r="A22" s="68" t="s">
        <v>23</v>
      </c>
      <c r="B22" s="68"/>
      <c r="C22" s="67">
        <f>SUM($C21:C21)</f>
        <v>0</v>
      </c>
      <c r="D22" s="67" t="e">
        <f>SUM($C21:D21)</f>
        <v>#DIV/0!</v>
      </c>
      <c r="E22" s="67" t="e">
        <f>SUM($C21:E21)</f>
        <v>#DIV/0!</v>
      </c>
      <c r="F22" s="67" t="e">
        <f>SUM($C21:F21)</f>
        <v>#DIV/0!</v>
      </c>
      <c r="G22" s="67" t="e">
        <f>SUM($C21:G21)</f>
        <v>#DIV/0!</v>
      </c>
      <c r="H22" s="51"/>
      <c r="I22" s="51"/>
      <c r="J22" s="51"/>
    </row>
    <row r="23" spans="1:10" ht="15.75" x14ac:dyDescent="0.25">
      <c r="A23" s="69"/>
      <c r="B23" s="69"/>
      <c r="C23" s="70"/>
      <c r="D23" s="70"/>
      <c r="E23" s="70"/>
      <c r="F23" s="70"/>
      <c r="G23" s="70"/>
      <c r="H23" s="51"/>
      <c r="I23" s="51"/>
      <c r="J23" s="51"/>
    </row>
    <row r="24" spans="1:10" ht="15.75" x14ac:dyDescent="0.25">
      <c r="A24" s="73" t="s">
        <v>14</v>
      </c>
      <c r="B24" s="59"/>
      <c r="C24" s="74">
        <v>0.1</v>
      </c>
      <c r="D24" s="70"/>
      <c r="E24" s="70"/>
      <c r="F24" s="70"/>
      <c r="G24" s="70"/>
      <c r="H24" s="51"/>
      <c r="I24" s="51"/>
      <c r="J24" s="51"/>
    </row>
    <row r="25" spans="1:10" ht="15.75" x14ac:dyDescent="0.25">
      <c r="A25" s="53"/>
      <c r="B25" s="53"/>
      <c r="C25" s="53"/>
      <c r="D25" s="53"/>
      <c r="E25" s="53"/>
      <c r="F25" s="53"/>
      <c r="G25" s="53"/>
      <c r="H25" s="51"/>
      <c r="I25" s="51"/>
      <c r="J25" s="51"/>
    </row>
    <row r="26" spans="1:10" ht="15.75" x14ac:dyDescent="0.25">
      <c r="A26" s="64" t="s">
        <v>15</v>
      </c>
      <c r="B26" s="52"/>
      <c r="C26" s="65" t="e">
        <f>NPV(C24,D19:G19)+C19</f>
        <v>#DIV/0!</v>
      </c>
      <c r="D26" s="53"/>
      <c r="E26" s="53"/>
      <c r="F26" s="53"/>
      <c r="G26" s="53"/>
      <c r="H26" s="51"/>
      <c r="I26" s="51"/>
      <c r="J26" s="51"/>
    </row>
    <row r="27" spans="1:10" ht="15.75" x14ac:dyDescent="0.25">
      <c r="A27" s="53"/>
      <c r="B27" s="53"/>
      <c r="C27" s="53"/>
      <c r="D27" s="53"/>
      <c r="E27" s="53"/>
      <c r="F27" s="53"/>
      <c r="G27" s="53"/>
      <c r="H27" s="51"/>
      <c r="I27" s="51"/>
      <c r="J27" s="51"/>
    </row>
    <row r="28" spans="1:10" ht="15.75" x14ac:dyDescent="0.25">
      <c r="A28" s="64" t="s">
        <v>16</v>
      </c>
      <c r="B28" s="59"/>
      <c r="C28" s="97" t="e">
        <f>IRR(C19:G19,C24)</f>
        <v>#VALUE!</v>
      </c>
      <c r="D28" s="53"/>
      <c r="E28" s="53"/>
      <c r="F28" s="53"/>
      <c r="G28" s="53"/>
      <c r="H28" s="51"/>
      <c r="I28" s="51"/>
      <c r="J28" s="51"/>
    </row>
    <row r="29" spans="1:10" ht="15.75" x14ac:dyDescent="0.25">
      <c r="A29" s="53"/>
      <c r="B29" s="53"/>
      <c r="C29" s="53"/>
      <c r="D29" s="53"/>
      <c r="E29" s="53"/>
      <c r="F29" s="53"/>
      <c r="G29" s="53"/>
      <c r="H29" s="51"/>
      <c r="I29" s="51"/>
      <c r="J29" s="51"/>
    </row>
    <row r="30" spans="1:10" ht="15.75" x14ac:dyDescent="0.25">
      <c r="A30" s="64" t="s">
        <v>17</v>
      </c>
      <c r="B30" s="59"/>
      <c r="C30" s="72" t="e">
        <f>E3+(-E20/F19)</f>
        <v>#DIV/0!</v>
      </c>
      <c r="D30" s="53"/>
      <c r="E30" s="53"/>
      <c r="F30" s="53"/>
      <c r="G30" s="53"/>
      <c r="H30" s="51"/>
      <c r="I30" s="51"/>
      <c r="J30" s="51"/>
    </row>
    <row r="31" spans="1:10" ht="15.75" x14ac:dyDescent="0.25">
      <c r="A31" s="53"/>
      <c r="B31" s="53"/>
      <c r="C31" s="53"/>
      <c r="D31" s="53"/>
      <c r="E31" s="53"/>
      <c r="F31" s="53"/>
      <c r="G31" s="53"/>
      <c r="H31" s="51"/>
      <c r="I31" s="51"/>
      <c r="J31" s="51"/>
    </row>
  </sheetData>
  <mergeCells count="1">
    <mergeCell ref="D2:F2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activeCell="C1" sqref="C1"/>
    </sheetView>
  </sheetViews>
  <sheetFormatPr defaultRowHeight="15" x14ac:dyDescent="0.25"/>
  <cols>
    <col min="1" max="1" width="4.5703125" style="1" customWidth="1"/>
    <col min="2" max="2" width="25.42578125" style="1" customWidth="1"/>
    <col min="3" max="3" width="13.7109375" style="1" customWidth="1"/>
    <col min="4" max="4" width="4.85546875" style="1" customWidth="1"/>
    <col min="5" max="5" width="25.85546875" customWidth="1"/>
    <col min="6" max="6" width="15" bestFit="1" customWidth="1"/>
    <col min="7" max="7" width="3.28515625" customWidth="1"/>
    <col min="8" max="8" width="20.42578125" customWidth="1"/>
    <col min="9" max="9" width="4.7109375" customWidth="1"/>
  </cols>
  <sheetData>
    <row r="1" spans="2:9" ht="15.75" customHeight="1" thickBot="1" x14ac:dyDescent="0.3"/>
    <row r="2" spans="2:9" x14ac:dyDescent="0.25">
      <c r="B2" s="5" t="s">
        <v>25</v>
      </c>
      <c r="C2" s="6" t="s">
        <v>39</v>
      </c>
      <c r="E2" s="5" t="s">
        <v>25</v>
      </c>
      <c r="F2" s="6" t="s">
        <v>33</v>
      </c>
    </row>
    <row r="3" spans="2:9" ht="16.5" thickBot="1" x14ac:dyDescent="0.3">
      <c r="B3" s="7" t="s">
        <v>34</v>
      </c>
      <c r="C3" s="10">
        <f>SUM(C4+C7+C10+C13+C16+C19+C22+C25+C28+C31+C34+C37)</f>
        <v>0</v>
      </c>
      <c r="E3" s="7" t="s">
        <v>34</v>
      </c>
      <c r="F3" s="10">
        <f>SUM(F4+F7+F10+F13+F16+F19+F22+F25+F28+F31+F34+F37)</f>
        <v>0</v>
      </c>
      <c r="H3" t="s">
        <v>69</v>
      </c>
      <c r="I3" s="13">
        <v>0.1</v>
      </c>
    </row>
    <row r="4" spans="2:9" x14ac:dyDescent="0.25">
      <c r="B4" s="2" t="s">
        <v>29</v>
      </c>
      <c r="C4" s="11">
        <f>C5*C6</f>
        <v>0</v>
      </c>
      <c r="E4" s="2" t="s">
        <v>29</v>
      </c>
      <c r="F4" s="11">
        <f>F5*F6</f>
        <v>0</v>
      </c>
    </row>
    <row r="5" spans="2:9" s="1" customFormat="1" x14ac:dyDescent="0.25">
      <c r="B5" s="3" t="s">
        <v>27</v>
      </c>
      <c r="C5" s="98">
        <v>0</v>
      </c>
      <c r="E5" s="3" t="s">
        <v>27</v>
      </c>
      <c r="F5" s="100">
        <f>12*C5</f>
        <v>0</v>
      </c>
    </row>
    <row r="6" spans="2:9" s="1" customFormat="1" ht="15.75" thickBot="1" x14ac:dyDescent="0.3">
      <c r="B6" s="4" t="s">
        <v>28</v>
      </c>
      <c r="C6" s="12">
        <v>0</v>
      </c>
      <c r="E6" s="4" t="s">
        <v>28</v>
      </c>
      <c r="F6" s="16">
        <f>C6</f>
        <v>0</v>
      </c>
    </row>
    <row r="7" spans="2:9" x14ac:dyDescent="0.25">
      <c r="B7" s="2" t="s">
        <v>30</v>
      </c>
      <c r="C7" s="11">
        <f>C8*C9</f>
        <v>0</v>
      </c>
      <c r="E7" s="2" t="s">
        <v>30</v>
      </c>
      <c r="F7" s="11">
        <f>F8*F9</f>
        <v>0</v>
      </c>
    </row>
    <row r="8" spans="2:9" s="1" customFormat="1" x14ac:dyDescent="0.25">
      <c r="B8" s="3" t="s">
        <v>27</v>
      </c>
      <c r="C8" s="98">
        <v>0</v>
      </c>
      <c r="E8" s="3" t="s">
        <v>27</v>
      </c>
      <c r="F8" s="101">
        <f>12*C8</f>
        <v>0</v>
      </c>
    </row>
    <row r="9" spans="2:9" s="1" customFormat="1" ht="15.75" thickBot="1" x14ac:dyDescent="0.3">
      <c r="B9" s="4" t="s">
        <v>28</v>
      </c>
      <c r="C9" s="12">
        <v>0</v>
      </c>
      <c r="E9" s="4" t="s">
        <v>28</v>
      </c>
      <c r="F9" s="16">
        <f>C9</f>
        <v>0</v>
      </c>
    </row>
    <row r="10" spans="2:9" x14ac:dyDescent="0.25">
      <c r="B10" s="2" t="s">
        <v>31</v>
      </c>
      <c r="C10" s="11">
        <f>C11*C12</f>
        <v>0</v>
      </c>
      <c r="E10" s="2" t="s">
        <v>31</v>
      </c>
      <c r="F10" s="11">
        <f>F11*F12</f>
        <v>0</v>
      </c>
    </row>
    <row r="11" spans="2:9" x14ac:dyDescent="0.25">
      <c r="B11" s="3" t="s">
        <v>27</v>
      </c>
      <c r="C11" s="98">
        <v>0</v>
      </c>
      <c r="E11" s="3" t="s">
        <v>27</v>
      </c>
      <c r="F11" s="101">
        <f>12*C11</f>
        <v>0</v>
      </c>
    </row>
    <row r="12" spans="2:9" ht="15.75" thickBot="1" x14ac:dyDescent="0.3">
      <c r="B12" s="4" t="s">
        <v>28</v>
      </c>
      <c r="C12" s="12">
        <v>0</v>
      </c>
      <c r="E12" s="4" t="s">
        <v>28</v>
      </c>
      <c r="F12" s="16">
        <f>C12</f>
        <v>0</v>
      </c>
    </row>
    <row r="13" spans="2:9" s="1" customFormat="1" x14ac:dyDescent="0.25">
      <c r="B13" s="2" t="s">
        <v>32</v>
      </c>
      <c r="C13" s="11">
        <f>C14*C15</f>
        <v>0</v>
      </c>
      <c r="E13" s="2" t="s">
        <v>32</v>
      </c>
      <c r="F13" s="11">
        <f>F14*F15</f>
        <v>0</v>
      </c>
    </row>
    <row r="14" spans="2:9" x14ac:dyDescent="0.25">
      <c r="B14" s="3" t="s">
        <v>27</v>
      </c>
      <c r="C14" s="98">
        <v>0</v>
      </c>
      <c r="E14" s="3" t="s">
        <v>27</v>
      </c>
      <c r="F14" s="101">
        <f>12*C14</f>
        <v>0</v>
      </c>
    </row>
    <row r="15" spans="2:9" ht="15.75" thickBot="1" x14ac:dyDescent="0.3">
      <c r="B15" s="4" t="s">
        <v>28</v>
      </c>
      <c r="C15" s="12">
        <v>0</v>
      </c>
      <c r="E15" s="4" t="s">
        <v>28</v>
      </c>
      <c r="F15" s="16">
        <f>C15</f>
        <v>0</v>
      </c>
    </row>
    <row r="16" spans="2:9" x14ac:dyDescent="0.25">
      <c r="B16" s="2" t="s">
        <v>126</v>
      </c>
      <c r="C16" s="11">
        <f>C17*C18</f>
        <v>0</v>
      </c>
      <c r="E16" s="2" t="s">
        <v>126</v>
      </c>
      <c r="F16" s="11">
        <f>F17*F18</f>
        <v>0</v>
      </c>
      <c r="G16" s="1"/>
      <c r="H16" s="1"/>
      <c r="I16" s="1"/>
    </row>
    <row r="17" spans="2:9" ht="16.5" customHeight="1" x14ac:dyDescent="0.25">
      <c r="B17" s="3" t="s">
        <v>27</v>
      </c>
      <c r="C17" s="98">
        <v>0</v>
      </c>
      <c r="E17" s="3" t="s">
        <v>27</v>
      </c>
      <c r="F17" s="100">
        <f>12*C17</f>
        <v>0</v>
      </c>
      <c r="G17" s="1"/>
      <c r="H17" s="1"/>
      <c r="I17" s="1"/>
    </row>
    <row r="18" spans="2:9" ht="15.75" thickBot="1" x14ac:dyDescent="0.3">
      <c r="B18" s="4" t="s">
        <v>28</v>
      </c>
      <c r="C18" s="12">
        <v>0</v>
      </c>
      <c r="E18" s="4" t="s">
        <v>28</v>
      </c>
      <c r="F18" s="16">
        <f>C18</f>
        <v>0</v>
      </c>
      <c r="G18" s="1"/>
      <c r="H18" s="1"/>
      <c r="I18" s="1"/>
    </row>
    <row r="19" spans="2:9" x14ac:dyDescent="0.25">
      <c r="B19" s="2" t="s">
        <v>127</v>
      </c>
      <c r="C19" s="11">
        <f>C20*C21</f>
        <v>0</v>
      </c>
      <c r="E19" s="2" t="s">
        <v>127</v>
      </c>
      <c r="F19" s="11">
        <f>F20*F21</f>
        <v>0</v>
      </c>
      <c r="G19" s="1"/>
      <c r="H19" s="1"/>
      <c r="I19" s="1"/>
    </row>
    <row r="20" spans="2:9" x14ac:dyDescent="0.25">
      <c r="B20" s="3" t="s">
        <v>27</v>
      </c>
      <c r="C20" s="9">
        <v>0</v>
      </c>
      <c r="E20" s="3" t="s">
        <v>27</v>
      </c>
      <c r="F20" s="8">
        <f>12*C20</f>
        <v>0</v>
      </c>
      <c r="G20" s="1"/>
      <c r="H20" s="1"/>
      <c r="I20" s="1"/>
    </row>
    <row r="21" spans="2:9" ht="15.75" thickBot="1" x14ac:dyDescent="0.3">
      <c r="B21" s="4" t="s">
        <v>28</v>
      </c>
      <c r="C21" s="12">
        <v>0</v>
      </c>
      <c r="E21" s="4" t="s">
        <v>28</v>
      </c>
      <c r="F21" s="16">
        <f>C21</f>
        <v>0</v>
      </c>
    </row>
    <row r="22" spans="2:9" x14ac:dyDescent="0.25">
      <c r="B22" s="2" t="s">
        <v>128</v>
      </c>
      <c r="C22" s="11">
        <f>C23*C24</f>
        <v>0</v>
      </c>
      <c r="E22" s="2" t="s">
        <v>128</v>
      </c>
      <c r="F22" s="11">
        <f>F23*F24</f>
        <v>0</v>
      </c>
    </row>
    <row r="23" spans="2:9" x14ac:dyDescent="0.25">
      <c r="B23" s="3" t="s">
        <v>27</v>
      </c>
      <c r="C23" s="9">
        <v>0</v>
      </c>
      <c r="E23" s="3" t="s">
        <v>27</v>
      </c>
      <c r="F23" s="8">
        <f>12*C23</f>
        <v>0</v>
      </c>
    </row>
    <row r="24" spans="2:9" ht="15.75" thickBot="1" x14ac:dyDescent="0.3">
      <c r="B24" s="4" t="s">
        <v>28</v>
      </c>
      <c r="C24" s="12">
        <v>0</v>
      </c>
      <c r="E24" s="4" t="s">
        <v>28</v>
      </c>
      <c r="F24" s="16">
        <f>C24</f>
        <v>0</v>
      </c>
    </row>
    <row r="25" spans="2:9" x14ac:dyDescent="0.25">
      <c r="B25" s="2" t="s">
        <v>129</v>
      </c>
      <c r="C25" s="11">
        <f>C26*C27</f>
        <v>0</v>
      </c>
      <c r="E25" s="2" t="s">
        <v>129</v>
      </c>
      <c r="F25" s="11">
        <f>F26*F27</f>
        <v>0</v>
      </c>
    </row>
    <row r="26" spans="2:9" x14ac:dyDescent="0.25">
      <c r="B26" s="3" t="s">
        <v>27</v>
      </c>
      <c r="C26" s="9">
        <v>0</v>
      </c>
      <c r="E26" s="3" t="s">
        <v>27</v>
      </c>
      <c r="F26" s="8">
        <f>12*C26</f>
        <v>0</v>
      </c>
    </row>
    <row r="27" spans="2:9" ht="15.75" thickBot="1" x14ac:dyDescent="0.3">
      <c r="B27" s="4" t="s">
        <v>28</v>
      </c>
      <c r="C27" s="12">
        <v>0</v>
      </c>
      <c r="E27" s="4" t="s">
        <v>28</v>
      </c>
      <c r="F27" s="16">
        <f>C27</f>
        <v>0</v>
      </c>
    </row>
    <row r="28" spans="2:9" x14ac:dyDescent="0.25">
      <c r="B28" s="2" t="s">
        <v>130</v>
      </c>
      <c r="C28" s="11">
        <f>C29*C30</f>
        <v>0</v>
      </c>
      <c r="E28" s="2" t="s">
        <v>130</v>
      </c>
      <c r="F28" s="11">
        <f>F29*F30</f>
        <v>0</v>
      </c>
    </row>
    <row r="29" spans="2:9" x14ac:dyDescent="0.25">
      <c r="B29" s="3" t="s">
        <v>27</v>
      </c>
      <c r="C29" s="9">
        <v>0</v>
      </c>
      <c r="E29" s="3" t="s">
        <v>27</v>
      </c>
      <c r="F29" s="8">
        <f>12*C29</f>
        <v>0</v>
      </c>
    </row>
    <row r="30" spans="2:9" ht="15.75" thickBot="1" x14ac:dyDescent="0.3">
      <c r="B30" s="4" t="s">
        <v>28</v>
      </c>
      <c r="C30" s="12">
        <v>0</v>
      </c>
      <c r="E30" s="4" t="s">
        <v>28</v>
      </c>
      <c r="F30" s="16">
        <f>C30</f>
        <v>0</v>
      </c>
    </row>
    <row r="31" spans="2:9" x14ac:dyDescent="0.25">
      <c r="B31" s="2" t="s">
        <v>131</v>
      </c>
      <c r="C31" s="11">
        <f>C32*C33</f>
        <v>0</v>
      </c>
      <c r="E31" s="2" t="s">
        <v>131</v>
      </c>
      <c r="F31" s="11">
        <f>F32*F33</f>
        <v>0</v>
      </c>
    </row>
    <row r="32" spans="2:9" x14ac:dyDescent="0.25">
      <c r="B32" s="3" t="s">
        <v>27</v>
      </c>
      <c r="C32" s="9">
        <v>0</v>
      </c>
      <c r="E32" s="3" t="s">
        <v>27</v>
      </c>
      <c r="F32" s="8">
        <f>12*C32</f>
        <v>0</v>
      </c>
    </row>
    <row r="33" spans="2:6" ht="15.75" thickBot="1" x14ac:dyDescent="0.3">
      <c r="B33" s="4" t="s">
        <v>28</v>
      </c>
      <c r="C33" s="12">
        <v>0</v>
      </c>
      <c r="E33" s="4" t="s">
        <v>28</v>
      </c>
      <c r="F33" s="16">
        <f>C33</f>
        <v>0</v>
      </c>
    </row>
    <row r="34" spans="2:6" x14ac:dyDescent="0.25">
      <c r="B34" s="2" t="s">
        <v>132</v>
      </c>
      <c r="C34" s="11">
        <f>C35*C36</f>
        <v>0</v>
      </c>
      <c r="E34" s="2" t="s">
        <v>132</v>
      </c>
      <c r="F34" s="11">
        <f>F35*F36</f>
        <v>0</v>
      </c>
    </row>
    <row r="35" spans="2:6" x14ac:dyDescent="0.25">
      <c r="B35" s="3" t="s">
        <v>27</v>
      </c>
      <c r="C35" s="9">
        <v>0</v>
      </c>
      <c r="E35" s="3" t="s">
        <v>27</v>
      </c>
      <c r="F35" s="8">
        <f>12*C35</f>
        <v>0</v>
      </c>
    </row>
    <row r="36" spans="2:6" ht="15.75" thickBot="1" x14ac:dyDescent="0.3">
      <c r="B36" s="4" t="s">
        <v>28</v>
      </c>
      <c r="C36" s="12">
        <v>0</v>
      </c>
      <c r="E36" s="4" t="s">
        <v>28</v>
      </c>
      <c r="F36" s="16">
        <f>C36</f>
        <v>0</v>
      </c>
    </row>
    <row r="37" spans="2:6" x14ac:dyDescent="0.25">
      <c r="B37" s="2" t="s">
        <v>133</v>
      </c>
      <c r="C37" s="11">
        <f>C38*C39</f>
        <v>0</v>
      </c>
      <c r="E37" s="2" t="s">
        <v>133</v>
      </c>
      <c r="F37" s="11">
        <f>F38*F39</f>
        <v>0</v>
      </c>
    </row>
    <row r="38" spans="2:6" x14ac:dyDescent="0.25">
      <c r="B38" s="3" t="s">
        <v>27</v>
      </c>
      <c r="C38" s="9">
        <v>0</v>
      </c>
      <c r="E38" s="3" t="s">
        <v>27</v>
      </c>
      <c r="F38" s="8">
        <f>12*C38</f>
        <v>0</v>
      </c>
    </row>
    <row r="39" spans="2:6" ht="15.75" thickBot="1" x14ac:dyDescent="0.3">
      <c r="B39" s="4" t="s">
        <v>28</v>
      </c>
      <c r="C39" s="12">
        <v>0</v>
      </c>
      <c r="E39" s="4" t="s">
        <v>28</v>
      </c>
      <c r="F39" s="16">
        <f>C39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opLeftCell="A16" zoomScale="90" zoomScaleNormal="90" workbookViewId="0">
      <selection activeCell="C42" sqref="C42"/>
    </sheetView>
  </sheetViews>
  <sheetFormatPr defaultRowHeight="15" x14ac:dyDescent="0.25"/>
  <cols>
    <col min="1" max="1" width="3" style="1" customWidth="1"/>
    <col min="2" max="2" width="25.5703125" style="1" customWidth="1"/>
    <col min="3" max="3" width="13.42578125" style="1" customWidth="1"/>
    <col min="4" max="4" width="4.28515625" style="1" customWidth="1"/>
    <col min="5" max="5" width="25.85546875" style="1" customWidth="1"/>
    <col min="6" max="6" width="16.28515625" style="1" customWidth="1"/>
    <col min="7" max="7" width="4.42578125" style="1" customWidth="1"/>
    <col min="8" max="8" width="26.7109375" style="1" customWidth="1"/>
    <col min="9" max="9" width="5.85546875" style="1" customWidth="1"/>
    <col min="10" max="16384" width="9.140625" style="1"/>
  </cols>
  <sheetData>
    <row r="1" spans="2:9" ht="15.75" customHeight="1" thickBot="1" x14ac:dyDescent="0.3"/>
    <row r="2" spans="2:9" x14ac:dyDescent="0.25">
      <c r="B2" s="5" t="s">
        <v>41</v>
      </c>
      <c r="C2" s="6" t="s">
        <v>39</v>
      </c>
      <c r="E2" s="5" t="s">
        <v>41</v>
      </c>
      <c r="F2" s="6" t="s">
        <v>33</v>
      </c>
    </row>
    <row r="3" spans="2:9" ht="16.5" thickBot="1" x14ac:dyDescent="0.3">
      <c r="B3" s="7" t="s">
        <v>34</v>
      </c>
      <c r="C3" s="10">
        <f>SUM(C4+C7+C10+C13+C16+C19+C22+C25+C28+C31+C37)</f>
        <v>0</v>
      </c>
      <c r="E3" s="7" t="s">
        <v>34</v>
      </c>
      <c r="F3" s="10">
        <f>SUM(F4+F7+F10+F13+F16+F19+F22+F25+F28+F31+F34+F37)</f>
        <v>0</v>
      </c>
      <c r="H3" s="1" t="s">
        <v>69</v>
      </c>
      <c r="I3" s="14">
        <f>'Apoio - Vendas'!I3</f>
        <v>0.1</v>
      </c>
    </row>
    <row r="4" spans="2:9" x14ac:dyDescent="0.25">
      <c r="B4" s="2" t="str">
        <f>'Apoio - Vendas'!B4</f>
        <v>Produto/Serviço A *</v>
      </c>
      <c r="C4" s="11">
        <f>C5*C6</f>
        <v>0</v>
      </c>
      <c r="E4" s="2" t="str">
        <f>'Apoio - Vendas'!E4</f>
        <v>Produto/Serviço A *</v>
      </c>
      <c r="F4" s="11">
        <f>F5*F6</f>
        <v>0</v>
      </c>
    </row>
    <row r="5" spans="2:9" x14ac:dyDescent="0.25">
      <c r="B5" s="3" t="s">
        <v>35</v>
      </c>
      <c r="C5" s="98">
        <f>'Apoio - Vendas'!C5</f>
        <v>0</v>
      </c>
      <c r="E5" s="3" t="s">
        <v>35</v>
      </c>
      <c r="F5" s="100">
        <f>12*C5</f>
        <v>0</v>
      </c>
      <c r="H5" s="1" t="s">
        <v>38</v>
      </c>
      <c r="I5" s="15" t="e">
        <f>F3/'Apoio - Vendas'!F3</f>
        <v>#DIV/0!</v>
      </c>
    </row>
    <row r="6" spans="2:9" ht="15.75" thickBot="1" x14ac:dyDescent="0.3">
      <c r="B6" s="4" t="s">
        <v>36</v>
      </c>
      <c r="C6" s="12">
        <v>0</v>
      </c>
      <c r="E6" s="4" t="s">
        <v>36</v>
      </c>
      <c r="F6" s="16">
        <f>C6</f>
        <v>0</v>
      </c>
    </row>
    <row r="7" spans="2:9" x14ac:dyDescent="0.25">
      <c r="B7" s="2" t="str">
        <f>'Apoio - Vendas'!B7</f>
        <v>Produto/Serviço B *</v>
      </c>
      <c r="C7" s="11">
        <f>C8*C9</f>
        <v>0</v>
      </c>
      <c r="E7" s="2" t="str">
        <f>'Apoio - Vendas'!E7</f>
        <v>Produto/Serviço B *</v>
      </c>
      <c r="F7" s="11">
        <f>F8*F9</f>
        <v>0</v>
      </c>
      <c r="H7" s="96">
        <f>+'Apoio - Vendas'!F3-'Apoio - Gastos Variáveis'!F3</f>
        <v>0</v>
      </c>
    </row>
    <row r="8" spans="2:9" x14ac:dyDescent="0.25">
      <c r="B8" s="3" t="s">
        <v>35</v>
      </c>
      <c r="C8" s="98">
        <f>'Apoio - Vendas'!C8</f>
        <v>0</v>
      </c>
      <c r="E8" s="3" t="s">
        <v>35</v>
      </c>
      <c r="F8" s="101">
        <f>12*C8</f>
        <v>0</v>
      </c>
    </row>
    <row r="9" spans="2:9" ht="15.75" thickBot="1" x14ac:dyDescent="0.3">
      <c r="B9" s="4" t="s">
        <v>36</v>
      </c>
      <c r="C9" s="12">
        <v>0</v>
      </c>
      <c r="E9" s="4" t="s">
        <v>36</v>
      </c>
      <c r="F9" s="16">
        <f>C9</f>
        <v>0</v>
      </c>
    </row>
    <row r="10" spans="2:9" x14ac:dyDescent="0.25">
      <c r="B10" s="2" t="str">
        <f>'Apoio - Vendas'!B10</f>
        <v>Produto/Serviço C *</v>
      </c>
      <c r="C10" s="11">
        <f>C11*C12</f>
        <v>0</v>
      </c>
      <c r="E10" s="2" t="str">
        <f>'Apoio - Vendas'!E10</f>
        <v>Produto/Serviço C *</v>
      </c>
      <c r="F10" s="11">
        <f>F11*F12</f>
        <v>0</v>
      </c>
    </row>
    <row r="11" spans="2:9" x14ac:dyDescent="0.25">
      <c r="B11" s="3" t="s">
        <v>35</v>
      </c>
      <c r="C11" s="98">
        <f>'Apoio - Vendas'!C11</f>
        <v>0</v>
      </c>
      <c r="E11" s="3" t="s">
        <v>35</v>
      </c>
      <c r="F11" s="101">
        <f>12*C11</f>
        <v>0</v>
      </c>
    </row>
    <row r="12" spans="2:9" ht="15.75" thickBot="1" x14ac:dyDescent="0.3">
      <c r="B12" s="4" t="s">
        <v>36</v>
      </c>
      <c r="C12" s="12">
        <v>0</v>
      </c>
      <c r="E12" s="4" t="s">
        <v>36</v>
      </c>
      <c r="F12" s="16">
        <f>C12</f>
        <v>0</v>
      </c>
    </row>
    <row r="13" spans="2:9" x14ac:dyDescent="0.25">
      <c r="B13" s="2" t="str">
        <f>'Apoio - Vendas'!B13</f>
        <v>Produto/Serviço D *</v>
      </c>
      <c r="C13" s="11">
        <f>C14*C15</f>
        <v>0</v>
      </c>
      <c r="E13" s="2" t="str">
        <f>'Apoio - Vendas'!E13</f>
        <v>Produto/Serviço D *</v>
      </c>
      <c r="F13" s="11">
        <f>F14*F15</f>
        <v>0</v>
      </c>
    </row>
    <row r="14" spans="2:9" x14ac:dyDescent="0.25">
      <c r="B14" s="3" t="s">
        <v>35</v>
      </c>
      <c r="C14" s="98">
        <f>'Apoio - Vendas'!C14</f>
        <v>0</v>
      </c>
      <c r="E14" s="3" t="s">
        <v>35</v>
      </c>
      <c r="F14" s="101">
        <f>12*C14</f>
        <v>0</v>
      </c>
    </row>
    <row r="15" spans="2:9" ht="15.75" thickBot="1" x14ac:dyDescent="0.3">
      <c r="B15" s="4" t="s">
        <v>36</v>
      </c>
      <c r="C15" s="12">
        <v>0</v>
      </c>
      <c r="E15" s="4" t="s">
        <v>36</v>
      </c>
      <c r="F15" s="16">
        <f>C15</f>
        <v>0</v>
      </c>
    </row>
    <row r="16" spans="2:9" x14ac:dyDescent="0.25">
      <c r="B16" s="2" t="s">
        <v>126</v>
      </c>
      <c r="C16" s="11">
        <f>C17*C18</f>
        <v>0</v>
      </c>
      <c r="E16" s="2" t="s">
        <v>126</v>
      </c>
      <c r="F16" s="11">
        <f>F17*F18</f>
        <v>0</v>
      </c>
    </row>
    <row r="17" spans="2:6" x14ac:dyDescent="0.25">
      <c r="B17" s="3" t="s">
        <v>27</v>
      </c>
      <c r="C17" s="98">
        <f>'Apoio - Vendas'!C17</f>
        <v>0</v>
      </c>
      <c r="E17" s="3" t="s">
        <v>27</v>
      </c>
      <c r="F17" s="100">
        <f>12*C17</f>
        <v>0</v>
      </c>
    </row>
    <row r="18" spans="2:6" ht="15.75" thickBot="1" x14ac:dyDescent="0.3">
      <c r="B18" s="4" t="s">
        <v>28</v>
      </c>
      <c r="C18" s="12">
        <v>0</v>
      </c>
      <c r="E18" s="4" t="s">
        <v>28</v>
      </c>
      <c r="F18" s="16">
        <f>C18</f>
        <v>0</v>
      </c>
    </row>
    <row r="19" spans="2:6" x14ac:dyDescent="0.25">
      <c r="B19" s="2" t="s">
        <v>127</v>
      </c>
      <c r="C19" s="11">
        <f>C20*C21</f>
        <v>0</v>
      </c>
      <c r="E19" s="2" t="s">
        <v>127</v>
      </c>
      <c r="F19" s="11">
        <f>F20*F21</f>
        <v>0</v>
      </c>
    </row>
    <row r="20" spans="2:6" x14ac:dyDescent="0.25">
      <c r="B20" s="3" t="s">
        <v>27</v>
      </c>
      <c r="C20" s="9">
        <f>'Apoio - Vendas'!C20</f>
        <v>0</v>
      </c>
      <c r="E20" s="3" t="s">
        <v>27</v>
      </c>
      <c r="F20" s="8">
        <f>12*C20</f>
        <v>0</v>
      </c>
    </row>
    <row r="21" spans="2:6" ht="15.75" thickBot="1" x14ac:dyDescent="0.3">
      <c r="B21" s="4" t="s">
        <v>28</v>
      </c>
      <c r="C21" s="12">
        <v>0</v>
      </c>
      <c r="E21" s="4" t="s">
        <v>28</v>
      </c>
      <c r="F21" s="16">
        <f>C21</f>
        <v>0</v>
      </c>
    </row>
    <row r="22" spans="2:6" x14ac:dyDescent="0.25">
      <c r="B22" s="2" t="s">
        <v>128</v>
      </c>
      <c r="C22" s="11">
        <f>C23*C24</f>
        <v>0</v>
      </c>
      <c r="E22" s="2" t="s">
        <v>128</v>
      </c>
      <c r="F22" s="11">
        <f>F23*F24</f>
        <v>0</v>
      </c>
    </row>
    <row r="23" spans="2:6" x14ac:dyDescent="0.25">
      <c r="B23" s="3" t="s">
        <v>27</v>
      </c>
      <c r="C23" s="9">
        <f>'Apoio - Vendas'!C23</f>
        <v>0</v>
      </c>
      <c r="E23" s="3" t="s">
        <v>27</v>
      </c>
      <c r="F23" s="8">
        <f>12*C23</f>
        <v>0</v>
      </c>
    </row>
    <row r="24" spans="2:6" ht="15.75" thickBot="1" x14ac:dyDescent="0.3">
      <c r="B24" s="4" t="s">
        <v>28</v>
      </c>
      <c r="C24" s="12">
        <v>0</v>
      </c>
      <c r="E24" s="4" t="s">
        <v>28</v>
      </c>
      <c r="F24" s="16">
        <f>C24</f>
        <v>0</v>
      </c>
    </row>
    <row r="25" spans="2:6" x14ac:dyDescent="0.25">
      <c r="B25" s="2" t="s">
        <v>129</v>
      </c>
      <c r="C25" s="11">
        <f>C26*C27</f>
        <v>0</v>
      </c>
      <c r="E25" s="2" t="s">
        <v>129</v>
      </c>
      <c r="F25" s="11">
        <f>F26*F27</f>
        <v>0</v>
      </c>
    </row>
    <row r="26" spans="2:6" x14ac:dyDescent="0.25">
      <c r="B26" s="3" t="s">
        <v>27</v>
      </c>
      <c r="C26" s="9">
        <f>'Apoio - Vendas'!C26</f>
        <v>0</v>
      </c>
      <c r="E26" s="3" t="s">
        <v>27</v>
      </c>
      <c r="F26" s="8">
        <f>12*C26</f>
        <v>0</v>
      </c>
    </row>
    <row r="27" spans="2:6" ht="15.75" thickBot="1" x14ac:dyDescent="0.3">
      <c r="B27" s="4" t="s">
        <v>28</v>
      </c>
      <c r="C27" s="12">
        <v>0</v>
      </c>
      <c r="E27" s="4" t="s">
        <v>28</v>
      </c>
      <c r="F27" s="16">
        <f>C27</f>
        <v>0</v>
      </c>
    </row>
    <row r="28" spans="2:6" x14ac:dyDescent="0.25">
      <c r="B28" s="2" t="s">
        <v>130</v>
      </c>
      <c r="C28" s="11">
        <f>C29*C30</f>
        <v>0</v>
      </c>
      <c r="E28" s="2" t="s">
        <v>130</v>
      </c>
      <c r="F28" s="11">
        <f>F29*F30</f>
        <v>0</v>
      </c>
    </row>
    <row r="29" spans="2:6" x14ac:dyDescent="0.25">
      <c r="B29" s="3" t="s">
        <v>27</v>
      </c>
      <c r="C29" s="9">
        <f>'Apoio - Vendas'!C29</f>
        <v>0</v>
      </c>
      <c r="E29" s="3" t="s">
        <v>27</v>
      </c>
      <c r="F29" s="8">
        <f>12*C29</f>
        <v>0</v>
      </c>
    </row>
    <row r="30" spans="2:6" ht="15.75" thickBot="1" x14ac:dyDescent="0.3">
      <c r="B30" s="4" t="s">
        <v>28</v>
      </c>
      <c r="C30" s="12">
        <v>0</v>
      </c>
      <c r="E30" s="4" t="s">
        <v>28</v>
      </c>
      <c r="F30" s="16">
        <f>C30</f>
        <v>0</v>
      </c>
    </row>
    <row r="31" spans="2:6" x14ac:dyDescent="0.25">
      <c r="B31" s="2" t="s">
        <v>131</v>
      </c>
      <c r="C31" s="11">
        <f>C32*C33</f>
        <v>0</v>
      </c>
      <c r="E31" s="2" t="s">
        <v>131</v>
      </c>
      <c r="F31" s="11">
        <f>F32*F33</f>
        <v>0</v>
      </c>
    </row>
    <row r="32" spans="2:6" x14ac:dyDescent="0.25">
      <c r="B32" s="3" t="s">
        <v>27</v>
      </c>
      <c r="C32" s="9">
        <f>'Apoio - Vendas'!C35</f>
        <v>0</v>
      </c>
      <c r="E32" s="3" t="s">
        <v>27</v>
      </c>
      <c r="F32" s="8">
        <f>12*C32</f>
        <v>0</v>
      </c>
    </row>
    <row r="33" spans="2:6" ht="15.75" thickBot="1" x14ac:dyDescent="0.3">
      <c r="B33" s="4" t="s">
        <v>28</v>
      </c>
      <c r="C33" s="12">
        <v>0</v>
      </c>
      <c r="E33" s="4" t="s">
        <v>28</v>
      </c>
      <c r="F33" s="16">
        <f>C33</f>
        <v>0</v>
      </c>
    </row>
    <row r="34" spans="2:6" x14ac:dyDescent="0.25">
      <c r="B34" s="2" t="s">
        <v>132</v>
      </c>
      <c r="C34" s="11">
        <f>C35*C36</f>
        <v>0</v>
      </c>
      <c r="E34" s="2" t="s">
        <v>132</v>
      </c>
      <c r="F34" s="11">
        <f>F35*F36</f>
        <v>0</v>
      </c>
    </row>
    <row r="35" spans="2:6" x14ac:dyDescent="0.25">
      <c r="B35" s="3" t="s">
        <v>27</v>
      </c>
      <c r="C35" s="9">
        <f>'Apoio - Vendas'!C35</f>
        <v>0</v>
      </c>
      <c r="E35" s="3" t="s">
        <v>27</v>
      </c>
      <c r="F35" s="8">
        <f>12*C35</f>
        <v>0</v>
      </c>
    </row>
    <row r="36" spans="2:6" ht="15.75" thickBot="1" x14ac:dyDescent="0.3">
      <c r="B36" s="4" t="s">
        <v>28</v>
      </c>
      <c r="C36" s="12">
        <v>0</v>
      </c>
      <c r="E36" s="4" t="s">
        <v>28</v>
      </c>
      <c r="F36" s="16">
        <f>C36</f>
        <v>0</v>
      </c>
    </row>
    <row r="37" spans="2:6" x14ac:dyDescent="0.25">
      <c r="B37" s="2" t="s">
        <v>133</v>
      </c>
      <c r="C37" s="11">
        <f>C38*C39</f>
        <v>0</v>
      </c>
      <c r="E37" s="2" t="s">
        <v>133</v>
      </c>
      <c r="F37" s="11">
        <f>F38*F39</f>
        <v>0</v>
      </c>
    </row>
    <row r="38" spans="2:6" x14ac:dyDescent="0.25">
      <c r="B38" s="3" t="s">
        <v>27</v>
      </c>
      <c r="C38" s="9">
        <f>'Apoio - Vendas'!C38</f>
        <v>0</v>
      </c>
      <c r="E38" s="3" t="s">
        <v>27</v>
      </c>
      <c r="F38" s="8">
        <f>12*C38</f>
        <v>0</v>
      </c>
    </row>
    <row r="39" spans="2:6" ht="15.75" thickBot="1" x14ac:dyDescent="0.3">
      <c r="B39" s="4" t="s">
        <v>28</v>
      </c>
      <c r="C39" s="12">
        <v>0</v>
      </c>
      <c r="E39" s="4" t="s">
        <v>28</v>
      </c>
      <c r="F39" s="16">
        <f>C39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opLeftCell="B7" workbookViewId="0">
      <selection activeCell="H22" sqref="H22"/>
    </sheetView>
  </sheetViews>
  <sheetFormatPr defaultRowHeight="15" x14ac:dyDescent="0.25"/>
  <cols>
    <col min="1" max="1" width="9.140625" style="1"/>
    <col min="2" max="2" width="25.5703125" style="1" customWidth="1"/>
    <col min="3" max="3" width="15" style="1" bestFit="1" customWidth="1"/>
    <col min="4" max="4" width="13.5703125" style="1" bestFit="1" customWidth="1"/>
    <col min="5" max="5" width="25.85546875" style="1" customWidth="1"/>
    <col min="6" max="6" width="18.5703125" style="1" bestFit="1" customWidth="1"/>
    <col min="7" max="7" width="20.42578125" style="1" customWidth="1"/>
    <col min="8" max="8" width="19.5703125" style="1" customWidth="1"/>
    <col min="9" max="10" width="16.5703125" style="1" bestFit="1" customWidth="1"/>
    <col min="11" max="11" width="15.140625" style="1" bestFit="1" customWidth="1"/>
    <col min="12" max="12" width="11.28515625" style="1" bestFit="1" customWidth="1"/>
    <col min="13" max="14" width="9.140625" style="1"/>
    <col min="15" max="15" width="14.42578125" style="1" customWidth="1"/>
    <col min="16" max="16384" width="9.140625" style="1"/>
  </cols>
  <sheetData>
    <row r="1" spans="2:12" ht="15.75" thickBot="1" x14ac:dyDescent="0.3"/>
    <row r="2" spans="2:12" x14ac:dyDescent="0.25">
      <c r="B2" s="5" t="s">
        <v>114</v>
      </c>
      <c r="C2" s="6" t="s">
        <v>116</v>
      </c>
      <c r="E2" s="5" t="s">
        <v>40</v>
      </c>
      <c r="F2" s="6" t="s">
        <v>33</v>
      </c>
      <c r="G2" s="6" t="s">
        <v>85</v>
      </c>
      <c r="H2" s="6" t="s">
        <v>86</v>
      </c>
    </row>
    <row r="3" spans="2:12" ht="16.5" thickBot="1" x14ac:dyDescent="0.3">
      <c r="B3" s="7" t="s">
        <v>34</v>
      </c>
      <c r="C3" s="10">
        <f>C34</f>
        <v>0</v>
      </c>
      <c r="E3" s="7" t="s">
        <v>34</v>
      </c>
      <c r="F3" s="10">
        <f>($C$34*12)+$D$34+$K$20</f>
        <v>0</v>
      </c>
      <c r="G3" s="10">
        <f>(C34*12)+$D$34+$K$39</f>
        <v>0</v>
      </c>
      <c r="H3" s="10">
        <f>(C34*12)+$D$34+$K$53</f>
        <v>0</v>
      </c>
      <c r="I3" s="17"/>
      <c r="J3" s="17"/>
      <c r="K3" s="17"/>
      <c r="L3" s="18"/>
    </row>
    <row r="5" spans="2:12" x14ac:dyDescent="0.25">
      <c r="B5" s="1" t="s">
        <v>37</v>
      </c>
    </row>
    <row r="6" spans="2:12" x14ac:dyDescent="0.25">
      <c r="B6" s="1" t="s">
        <v>115</v>
      </c>
    </row>
    <row r="7" spans="2:12" ht="15.75" thickBot="1" x14ac:dyDescent="0.3"/>
    <row r="8" spans="2:12" ht="15.75" thickBot="1" x14ac:dyDescent="0.3">
      <c r="F8" s="111" t="s">
        <v>87</v>
      </c>
      <c r="G8" s="112"/>
      <c r="H8" s="112"/>
      <c r="I8" s="112"/>
      <c r="J8" s="112"/>
      <c r="K8" s="113"/>
    </row>
    <row r="9" spans="2:12" ht="15.75" customHeight="1" thickBot="1" x14ac:dyDescent="0.3">
      <c r="B9" s="25" t="s">
        <v>68</v>
      </c>
      <c r="C9" s="19" t="s">
        <v>81</v>
      </c>
      <c r="D9" s="20" t="s">
        <v>82</v>
      </c>
      <c r="F9" s="29" t="s">
        <v>76</v>
      </c>
      <c r="G9" s="105" t="s">
        <v>81</v>
      </c>
      <c r="H9" s="106"/>
      <c r="I9" s="106"/>
      <c r="J9" s="107"/>
      <c r="K9" s="108" t="s">
        <v>84</v>
      </c>
    </row>
    <row r="10" spans="2:12" ht="16.5" thickTop="1" thickBot="1" x14ac:dyDescent="0.3">
      <c r="B10" s="21" t="s">
        <v>43</v>
      </c>
      <c r="C10" s="91"/>
      <c r="D10" s="92"/>
      <c r="F10" s="29" t="s">
        <v>70</v>
      </c>
      <c r="G10" s="30" t="s">
        <v>75</v>
      </c>
      <c r="H10" s="31" t="s">
        <v>77</v>
      </c>
      <c r="I10" s="31" t="s">
        <v>72</v>
      </c>
      <c r="J10" s="32" t="s">
        <v>73</v>
      </c>
      <c r="K10" s="109"/>
    </row>
    <row r="11" spans="2:12" x14ac:dyDescent="0.25">
      <c r="B11" s="22" t="s">
        <v>44</v>
      </c>
      <c r="C11" s="91"/>
      <c r="D11" s="92"/>
    </row>
    <row r="12" spans="2:12" x14ac:dyDescent="0.25">
      <c r="B12" s="22" t="s">
        <v>66</v>
      </c>
      <c r="C12" s="91"/>
      <c r="D12" s="92"/>
      <c r="F12" s="1" t="s">
        <v>123</v>
      </c>
      <c r="G12" s="102">
        <v>0</v>
      </c>
      <c r="H12" s="99">
        <f>G12*$H$23</f>
        <v>0</v>
      </c>
      <c r="I12" s="99">
        <f t="shared" ref="I12:I17" si="0">IF(G12&gt;0,$H$22*22, 0)</f>
        <v>0</v>
      </c>
      <c r="J12" s="99">
        <f t="shared" ref="J12:J17" si="1">G12*$H$25</f>
        <v>0</v>
      </c>
      <c r="K12" s="99">
        <f t="shared" ref="K12:K17" si="2">SUM(G12:J12)</f>
        <v>0</v>
      </c>
    </row>
    <row r="13" spans="2:12" x14ac:dyDescent="0.25">
      <c r="B13" s="22" t="s">
        <v>65</v>
      </c>
      <c r="C13" s="91"/>
      <c r="D13" s="92"/>
      <c r="F13" s="26" t="s">
        <v>124</v>
      </c>
      <c r="G13" s="102">
        <v>0</v>
      </c>
      <c r="H13" s="99">
        <f>G13*$H$24</f>
        <v>0</v>
      </c>
      <c r="I13" s="99">
        <f t="shared" si="0"/>
        <v>0</v>
      </c>
      <c r="J13" s="99">
        <f t="shared" si="1"/>
        <v>0</v>
      </c>
      <c r="K13" s="99">
        <f t="shared" si="2"/>
        <v>0</v>
      </c>
    </row>
    <row r="14" spans="2:12" x14ac:dyDescent="0.25">
      <c r="B14" s="22" t="s">
        <v>67</v>
      </c>
      <c r="C14" s="91"/>
      <c r="D14" s="92"/>
      <c r="F14" s="26" t="s">
        <v>71</v>
      </c>
      <c r="G14" s="102">
        <v>0</v>
      </c>
      <c r="H14" s="99">
        <f>G14*$H$24</f>
        <v>0</v>
      </c>
      <c r="I14" s="99">
        <f t="shared" si="0"/>
        <v>0</v>
      </c>
      <c r="J14" s="99">
        <f t="shared" si="1"/>
        <v>0</v>
      </c>
      <c r="K14" s="99">
        <f t="shared" si="2"/>
        <v>0</v>
      </c>
    </row>
    <row r="15" spans="2:12" x14ac:dyDescent="0.25">
      <c r="B15" s="22" t="s">
        <v>45</v>
      </c>
      <c r="C15" s="91"/>
      <c r="D15" s="92"/>
      <c r="F15" s="26" t="s">
        <v>71</v>
      </c>
      <c r="G15" s="103">
        <v>0</v>
      </c>
      <c r="H15" s="99">
        <f>G15*$H$24</f>
        <v>0</v>
      </c>
      <c r="I15" s="99">
        <f t="shared" si="0"/>
        <v>0</v>
      </c>
      <c r="J15" s="99">
        <f t="shared" si="1"/>
        <v>0</v>
      </c>
      <c r="K15" s="99">
        <f t="shared" si="2"/>
        <v>0</v>
      </c>
    </row>
    <row r="16" spans="2:12" x14ac:dyDescent="0.25">
      <c r="B16" s="22" t="s">
        <v>46</v>
      </c>
      <c r="C16" s="91"/>
      <c r="D16" s="92"/>
      <c r="F16" s="26" t="s">
        <v>71</v>
      </c>
      <c r="G16" s="103">
        <v>0</v>
      </c>
      <c r="H16" s="99">
        <f>G16*$H$24</f>
        <v>0</v>
      </c>
      <c r="I16" s="99">
        <f t="shared" si="0"/>
        <v>0</v>
      </c>
      <c r="J16" s="99">
        <f t="shared" si="1"/>
        <v>0</v>
      </c>
      <c r="K16" s="99">
        <f t="shared" si="2"/>
        <v>0</v>
      </c>
    </row>
    <row r="17" spans="2:11" x14ac:dyDescent="0.25">
      <c r="B17" s="22" t="s">
        <v>47</v>
      </c>
      <c r="C17" s="91"/>
      <c r="D17" s="92"/>
      <c r="F17" s="26" t="s">
        <v>71</v>
      </c>
      <c r="G17" s="103">
        <v>0</v>
      </c>
      <c r="H17" s="99">
        <f>G17*$H$24</f>
        <v>0</v>
      </c>
      <c r="I17" s="99">
        <f t="shared" si="0"/>
        <v>0</v>
      </c>
      <c r="J17" s="99">
        <f t="shared" si="1"/>
        <v>0</v>
      </c>
      <c r="K17" s="99">
        <f t="shared" si="2"/>
        <v>0</v>
      </c>
    </row>
    <row r="18" spans="2:11" x14ac:dyDescent="0.25">
      <c r="B18" s="22" t="s">
        <v>48</v>
      </c>
      <c r="C18" s="91"/>
      <c r="D18" s="92"/>
      <c r="F18" s="27" t="s">
        <v>74</v>
      </c>
      <c r="G18" s="99">
        <f>SUM(G12:G17)</f>
        <v>0</v>
      </c>
      <c r="H18" s="99">
        <f>SUM(H12:H17)</f>
        <v>0</v>
      </c>
      <c r="I18" s="99">
        <f>SUM(I12:I17)</f>
        <v>0</v>
      </c>
      <c r="J18" s="99">
        <f>SUM(J12:J17)</f>
        <v>0</v>
      </c>
      <c r="K18" s="99">
        <f>SUM(K12:K17)</f>
        <v>0</v>
      </c>
    </row>
    <row r="19" spans="2:11" ht="15.75" thickBot="1" x14ac:dyDescent="0.3">
      <c r="B19" s="22" t="s">
        <v>49</v>
      </c>
      <c r="C19" s="91"/>
      <c r="D19" s="92"/>
    </row>
    <row r="20" spans="2:11" ht="15.75" thickBot="1" x14ac:dyDescent="0.3">
      <c r="B20" s="22" t="s">
        <v>50</v>
      </c>
      <c r="C20" s="91"/>
      <c r="D20" s="92"/>
      <c r="F20" s="26"/>
      <c r="J20" s="33" t="s">
        <v>88</v>
      </c>
      <c r="K20" s="90">
        <f>(K18*14)-(2*I18)</f>
        <v>0</v>
      </c>
    </row>
    <row r="21" spans="2:11" x14ac:dyDescent="0.25">
      <c r="B21" s="22" t="s">
        <v>51</v>
      </c>
      <c r="C21" s="91"/>
      <c r="D21" s="92"/>
      <c r="G21" s="26"/>
    </row>
    <row r="22" spans="2:11" x14ac:dyDescent="0.25">
      <c r="B22" s="22" t="s">
        <v>52</v>
      </c>
      <c r="C22" s="91"/>
      <c r="D22" s="92"/>
      <c r="F22" s="114" t="s">
        <v>72</v>
      </c>
      <c r="G22" s="114"/>
      <c r="H22" s="88">
        <v>4.2699999999999996</v>
      </c>
    </row>
    <row r="23" spans="2:11" x14ac:dyDescent="0.25">
      <c r="B23" s="22" t="s">
        <v>53</v>
      </c>
      <c r="C23" s="91"/>
      <c r="D23" s="92"/>
      <c r="F23" s="114" t="s">
        <v>78</v>
      </c>
      <c r="G23" s="114"/>
      <c r="H23" s="34">
        <v>0.21249999999999999</v>
      </c>
    </row>
    <row r="24" spans="2:11" x14ac:dyDescent="0.25">
      <c r="B24" s="22" t="s">
        <v>54</v>
      </c>
      <c r="C24" s="91"/>
      <c r="D24" s="92"/>
      <c r="F24" s="114" t="s">
        <v>79</v>
      </c>
      <c r="G24" s="114"/>
      <c r="H24" s="34">
        <v>0.23749999999999999</v>
      </c>
    </row>
    <row r="25" spans="2:11" x14ac:dyDescent="0.25">
      <c r="B25" s="22" t="s">
        <v>55</v>
      </c>
      <c r="C25" s="91"/>
      <c r="D25" s="92"/>
      <c r="F25" s="114" t="s">
        <v>80</v>
      </c>
      <c r="G25" s="114"/>
      <c r="H25" s="28">
        <v>0.01</v>
      </c>
    </row>
    <row r="26" spans="2:11" ht="15.75" thickBot="1" x14ac:dyDescent="0.3">
      <c r="B26" s="22" t="s">
        <v>56</v>
      </c>
      <c r="C26" s="91"/>
      <c r="D26" s="92"/>
    </row>
    <row r="27" spans="2:11" ht="15.75" thickBot="1" x14ac:dyDescent="0.3">
      <c r="B27" s="22" t="s">
        <v>57</v>
      </c>
      <c r="C27" s="91"/>
      <c r="D27" s="92"/>
      <c r="F27" s="111" t="s">
        <v>89</v>
      </c>
      <c r="G27" s="112"/>
      <c r="H27" s="112"/>
      <c r="I27" s="112"/>
      <c r="J27" s="112"/>
      <c r="K27" s="113"/>
    </row>
    <row r="28" spans="2:11" ht="15.75" thickBot="1" x14ac:dyDescent="0.3">
      <c r="B28" s="22" t="s">
        <v>58</v>
      </c>
      <c r="C28" s="91"/>
      <c r="D28" s="92"/>
      <c r="F28" s="29" t="s">
        <v>76</v>
      </c>
      <c r="G28" s="105" t="s">
        <v>81</v>
      </c>
      <c r="H28" s="106"/>
      <c r="I28" s="106"/>
      <c r="J28" s="107"/>
      <c r="K28" s="108" t="s">
        <v>84</v>
      </c>
    </row>
    <row r="29" spans="2:11" ht="15.75" thickBot="1" x14ac:dyDescent="0.3">
      <c r="B29" s="22" t="s">
        <v>59</v>
      </c>
      <c r="C29" s="91"/>
      <c r="D29" s="92"/>
      <c r="F29" s="29" t="s">
        <v>70</v>
      </c>
      <c r="G29" s="30" t="s">
        <v>75</v>
      </c>
      <c r="H29" s="31" t="s">
        <v>77</v>
      </c>
      <c r="I29" s="31" t="s">
        <v>72</v>
      </c>
      <c r="J29" s="32" t="s">
        <v>73</v>
      </c>
      <c r="K29" s="109"/>
    </row>
    <row r="30" spans="2:11" x14ac:dyDescent="0.25">
      <c r="B30" s="22" t="s">
        <v>60</v>
      </c>
      <c r="C30" s="91"/>
      <c r="D30" s="92"/>
    </row>
    <row r="31" spans="2:11" x14ac:dyDescent="0.25">
      <c r="B31" s="22" t="s">
        <v>61</v>
      </c>
      <c r="C31" s="91"/>
      <c r="D31" s="92"/>
      <c r="F31" s="1" t="s">
        <v>123</v>
      </c>
      <c r="G31" s="88">
        <v>0</v>
      </c>
      <c r="H31" s="87">
        <f>G31*$H$23</f>
        <v>0</v>
      </c>
      <c r="I31" s="87">
        <f t="shared" ref="I31:I36" si="3">IF(G31&gt;0,$H$22*22, 0)</f>
        <v>0</v>
      </c>
      <c r="J31" s="87">
        <f t="shared" ref="J31:J36" si="4">G31*$H$25</f>
        <v>0</v>
      </c>
      <c r="K31" s="87">
        <f t="shared" ref="K31:K36" si="5">SUM(G31:J31)</f>
        <v>0</v>
      </c>
    </row>
    <row r="32" spans="2:11" x14ac:dyDescent="0.25">
      <c r="B32" s="22" t="s">
        <v>62</v>
      </c>
      <c r="C32" s="91"/>
      <c r="D32" s="92"/>
      <c r="F32" s="26" t="s">
        <v>124</v>
      </c>
      <c r="G32" s="88">
        <v>0</v>
      </c>
      <c r="H32" s="87">
        <f>G32*$H$24</f>
        <v>0</v>
      </c>
      <c r="I32" s="87">
        <f t="shared" si="3"/>
        <v>0</v>
      </c>
      <c r="J32" s="87">
        <f t="shared" si="4"/>
        <v>0</v>
      </c>
      <c r="K32" s="87">
        <f t="shared" si="5"/>
        <v>0</v>
      </c>
    </row>
    <row r="33" spans="2:11" x14ac:dyDescent="0.25">
      <c r="B33" s="23" t="s">
        <v>63</v>
      </c>
      <c r="C33" s="93"/>
      <c r="D33" s="92"/>
      <c r="F33" s="26" t="s">
        <v>71</v>
      </c>
      <c r="G33" s="88">
        <v>0</v>
      </c>
      <c r="H33" s="87">
        <f>G33*$H$24</f>
        <v>0</v>
      </c>
      <c r="I33" s="87">
        <f t="shared" si="3"/>
        <v>0</v>
      </c>
      <c r="J33" s="87">
        <f t="shared" si="4"/>
        <v>0</v>
      </c>
      <c r="K33" s="87">
        <f t="shared" si="5"/>
        <v>0</v>
      </c>
    </row>
    <row r="34" spans="2:11" ht="15.75" thickBot="1" x14ac:dyDescent="0.3">
      <c r="B34" s="24" t="s">
        <v>64</v>
      </c>
      <c r="C34" s="94">
        <f>SUM(C10:C33)</f>
        <v>0</v>
      </c>
      <c r="D34" s="95">
        <f>SUM(D10:D33)</f>
        <v>0</v>
      </c>
      <c r="F34" s="26" t="s">
        <v>71</v>
      </c>
      <c r="G34" s="89">
        <v>0</v>
      </c>
      <c r="H34" s="87">
        <f>G34*$H$24</f>
        <v>0</v>
      </c>
      <c r="I34" s="87">
        <f t="shared" si="3"/>
        <v>0</v>
      </c>
      <c r="J34" s="87">
        <f t="shared" si="4"/>
        <v>0</v>
      </c>
      <c r="K34" s="87">
        <f t="shared" si="5"/>
        <v>0</v>
      </c>
    </row>
    <row r="35" spans="2:11" x14ac:dyDescent="0.25">
      <c r="F35" s="26" t="s">
        <v>71</v>
      </c>
      <c r="G35" s="89">
        <v>0</v>
      </c>
      <c r="H35" s="87">
        <f>G35*$H$24</f>
        <v>0</v>
      </c>
      <c r="I35" s="87">
        <f t="shared" si="3"/>
        <v>0</v>
      </c>
      <c r="J35" s="87">
        <f t="shared" si="4"/>
        <v>0</v>
      </c>
      <c r="K35" s="87">
        <f t="shared" si="5"/>
        <v>0</v>
      </c>
    </row>
    <row r="36" spans="2:11" x14ac:dyDescent="0.25">
      <c r="B36" s="110" t="s">
        <v>83</v>
      </c>
      <c r="C36" s="110"/>
      <c r="D36" s="110"/>
      <c r="F36" s="26" t="s">
        <v>71</v>
      </c>
      <c r="G36" s="89">
        <v>0</v>
      </c>
      <c r="H36" s="87">
        <f>G36*$H$24</f>
        <v>0</v>
      </c>
      <c r="I36" s="87">
        <f t="shared" si="3"/>
        <v>0</v>
      </c>
      <c r="J36" s="87">
        <f t="shared" si="4"/>
        <v>0</v>
      </c>
      <c r="K36" s="87">
        <f t="shared" si="5"/>
        <v>0</v>
      </c>
    </row>
    <row r="37" spans="2:11" x14ac:dyDescent="0.25">
      <c r="B37" s="110"/>
      <c r="C37" s="110"/>
      <c r="D37" s="110"/>
      <c r="F37" s="27" t="s">
        <v>74</v>
      </c>
      <c r="G37" s="87">
        <f>SUM(G31:G36)</f>
        <v>0</v>
      </c>
      <c r="H37" s="87">
        <f>SUM(H31:H36)</f>
        <v>0</v>
      </c>
      <c r="I37" s="87">
        <f>SUM(I31:I36)</f>
        <v>0</v>
      </c>
      <c r="J37" s="87">
        <f>SUM(J31:J36)</f>
        <v>0</v>
      </c>
      <c r="K37" s="87">
        <f>SUM(K31:K36)</f>
        <v>0</v>
      </c>
    </row>
    <row r="38" spans="2:11" ht="15.75" thickBot="1" x14ac:dyDescent="0.3">
      <c r="B38" s="110"/>
      <c r="C38" s="110"/>
      <c r="D38" s="110"/>
    </row>
    <row r="39" spans="2:11" ht="15.75" thickBot="1" x14ac:dyDescent="0.3">
      <c r="B39" s="110"/>
      <c r="C39" s="110"/>
      <c r="D39" s="110"/>
      <c r="F39" s="26"/>
      <c r="J39" s="33" t="s">
        <v>91</v>
      </c>
      <c r="K39" s="90">
        <f>(K37*14)-(2*I37)</f>
        <v>0</v>
      </c>
    </row>
    <row r="40" spans="2:11" ht="15.75" thickBot="1" x14ac:dyDescent="0.3"/>
    <row r="41" spans="2:11" ht="15.75" thickBot="1" x14ac:dyDescent="0.3">
      <c r="F41" s="111" t="s">
        <v>90</v>
      </c>
      <c r="G41" s="112"/>
      <c r="H41" s="112"/>
      <c r="I41" s="112"/>
      <c r="J41" s="112"/>
      <c r="K41" s="113"/>
    </row>
    <row r="42" spans="2:11" ht="15.75" thickBot="1" x14ac:dyDescent="0.3">
      <c r="F42" s="29" t="s">
        <v>76</v>
      </c>
      <c r="G42" s="105" t="s">
        <v>81</v>
      </c>
      <c r="H42" s="106"/>
      <c r="I42" s="106"/>
      <c r="J42" s="107"/>
      <c r="K42" s="108" t="s">
        <v>84</v>
      </c>
    </row>
    <row r="43" spans="2:11" ht="15.75" thickBot="1" x14ac:dyDescent="0.3">
      <c r="F43" s="29" t="s">
        <v>70</v>
      </c>
      <c r="G43" s="30" t="s">
        <v>75</v>
      </c>
      <c r="H43" s="31" t="s">
        <v>77</v>
      </c>
      <c r="I43" s="31" t="s">
        <v>72</v>
      </c>
      <c r="J43" s="32" t="s">
        <v>73</v>
      </c>
      <c r="K43" s="109"/>
    </row>
    <row r="45" spans="2:11" x14ac:dyDescent="0.25">
      <c r="F45" s="1" t="s">
        <v>123</v>
      </c>
      <c r="G45" s="88">
        <v>0</v>
      </c>
      <c r="H45" s="87">
        <f>G45*$H$23</f>
        <v>0</v>
      </c>
      <c r="I45" s="87">
        <f t="shared" ref="I45:I50" si="6">IF(G45&gt;0,$H$22*22, 0)</f>
        <v>0</v>
      </c>
      <c r="J45" s="87">
        <f t="shared" ref="J45:J50" si="7">G45*$H$25</f>
        <v>0</v>
      </c>
      <c r="K45" s="87">
        <f t="shared" ref="K45:K50" si="8">SUM(G45:J45)</f>
        <v>0</v>
      </c>
    </row>
    <row r="46" spans="2:11" x14ac:dyDescent="0.25">
      <c r="F46" s="26" t="s">
        <v>124</v>
      </c>
      <c r="G46" s="88">
        <v>0</v>
      </c>
      <c r="H46" s="87">
        <f>G46*$H$24</f>
        <v>0</v>
      </c>
      <c r="I46" s="87">
        <f t="shared" si="6"/>
        <v>0</v>
      </c>
      <c r="J46" s="87">
        <f t="shared" si="7"/>
        <v>0</v>
      </c>
      <c r="K46" s="87">
        <f t="shared" si="8"/>
        <v>0</v>
      </c>
    </row>
    <row r="47" spans="2:11" x14ac:dyDescent="0.25">
      <c r="F47" s="26" t="s">
        <v>125</v>
      </c>
      <c r="G47" s="88">
        <v>0</v>
      </c>
      <c r="H47" s="87">
        <f>G47*$H$24</f>
        <v>0</v>
      </c>
      <c r="I47" s="87">
        <f t="shared" si="6"/>
        <v>0</v>
      </c>
      <c r="J47" s="87">
        <f t="shared" si="7"/>
        <v>0</v>
      </c>
      <c r="K47" s="87">
        <f t="shared" si="8"/>
        <v>0</v>
      </c>
    </row>
    <row r="48" spans="2:11" x14ac:dyDescent="0.25">
      <c r="F48" s="26" t="s">
        <v>71</v>
      </c>
      <c r="G48" s="89">
        <v>0</v>
      </c>
      <c r="H48" s="87">
        <f>G48*$H$24</f>
        <v>0</v>
      </c>
      <c r="I48" s="87">
        <f t="shared" si="6"/>
        <v>0</v>
      </c>
      <c r="J48" s="87">
        <f t="shared" si="7"/>
        <v>0</v>
      </c>
      <c r="K48" s="87">
        <f t="shared" si="8"/>
        <v>0</v>
      </c>
    </row>
    <row r="49" spans="6:11" x14ac:dyDescent="0.25">
      <c r="F49" s="26" t="s">
        <v>71</v>
      </c>
      <c r="G49" s="89">
        <v>0</v>
      </c>
      <c r="H49" s="87">
        <f>G49*$H$24</f>
        <v>0</v>
      </c>
      <c r="I49" s="87">
        <f t="shared" si="6"/>
        <v>0</v>
      </c>
      <c r="J49" s="87">
        <f t="shared" si="7"/>
        <v>0</v>
      </c>
      <c r="K49" s="87">
        <f t="shared" si="8"/>
        <v>0</v>
      </c>
    </row>
    <row r="50" spans="6:11" x14ac:dyDescent="0.25">
      <c r="F50" s="26" t="s">
        <v>71</v>
      </c>
      <c r="G50" s="89">
        <v>0</v>
      </c>
      <c r="H50" s="87">
        <f>G50*$H$24</f>
        <v>0</v>
      </c>
      <c r="I50" s="87">
        <f t="shared" si="6"/>
        <v>0</v>
      </c>
      <c r="J50" s="87">
        <f t="shared" si="7"/>
        <v>0</v>
      </c>
      <c r="K50" s="87">
        <f t="shared" si="8"/>
        <v>0</v>
      </c>
    </row>
    <row r="51" spans="6:11" x14ac:dyDescent="0.25">
      <c r="F51" s="27" t="s">
        <v>74</v>
      </c>
      <c r="G51" s="87">
        <f>SUM(G45:G50)</f>
        <v>0</v>
      </c>
      <c r="H51" s="87">
        <f>SUM(H45:H50)</f>
        <v>0</v>
      </c>
      <c r="I51" s="87">
        <f>SUM(I45:I50)</f>
        <v>0</v>
      </c>
      <c r="J51" s="87">
        <f>SUM(J45:J50)</f>
        <v>0</v>
      </c>
      <c r="K51" s="87">
        <f>SUM(K45:K50)</f>
        <v>0</v>
      </c>
    </row>
    <row r="52" spans="6:11" ht="15.75" thickBot="1" x14ac:dyDescent="0.3"/>
    <row r="53" spans="6:11" ht="15.75" thickBot="1" x14ac:dyDescent="0.3">
      <c r="F53" s="26"/>
      <c r="J53" s="33" t="s">
        <v>92</v>
      </c>
      <c r="K53" s="90">
        <f>(K51*14)-(2*I51)</f>
        <v>0</v>
      </c>
    </row>
  </sheetData>
  <mergeCells count="14">
    <mergeCell ref="G42:J42"/>
    <mergeCell ref="K42:K43"/>
    <mergeCell ref="B36:D39"/>
    <mergeCell ref="F8:K8"/>
    <mergeCell ref="F27:K27"/>
    <mergeCell ref="G28:J28"/>
    <mergeCell ref="K28:K29"/>
    <mergeCell ref="F41:K41"/>
    <mergeCell ref="G9:J9"/>
    <mergeCell ref="F22:G22"/>
    <mergeCell ref="F23:G23"/>
    <mergeCell ref="F24:G24"/>
    <mergeCell ref="F25:G25"/>
    <mergeCell ref="K9:K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1"/>
  <sheetViews>
    <sheetView workbookViewId="0">
      <selection activeCell="H18" sqref="H18"/>
    </sheetView>
  </sheetViews>
  <sheetFormatPr defaultRowHeight="15" x14ac:dyDescent="0.25"/>
  <cols>
    <col min="3" max="3" width="34" bestFit="1" customWidth="1"/>
    <col min="6" max="6" width="9.140625" style="1"/>
    <col min="12" max="12" width="10.5703125" customWidth="1"/>
  </cols>
  <sheetData>
    <row r="1" spans="3:13" ht="15.75" thickBot="1" x14ac:dyDescent="0.3"/>
    <row r="2" spans="3:13" ht="16.5" thickBot="1" x14ac:dyDescent="0.3">
      <c r="C2" s="122" t="s">
        <v>93</v>
      </c>
      <c r="D2" s="123"/>
      <c r="E2" s="123"/>
      <c r="F2" s="123"/>
      <c r="G2" s="124"/>
      <c r="J2" s="125" t="s">
        <v>120</v>
      </c>
      <c r="K2" s="126"/>
    </row>
    <row r="3" spans="3:13" ht="15.75" thickBot="1" x14ac:dyDescent="0.3">
      <c r="C3" s="35"/>
      <c r="D3" s="39">
        <v>0</v>
      </c>
      <c r="E3" s="39">
        <v>1</v>
      </c>
      <c r="F3" s="43">
        <v>2</v>
      </c>
      <c r="G3" s="40">
        <v>3</v>
      </c>
      <c r="J3" s="125" t="s">
        <v>121</v>
      </c>
      <c r="K3" s="127"/>
      <c r="L3" s="127"/>
      <c r="M3" s="79">
        <v>0.5</v>
      </c>
    </row>
    <row r="4" spans="3:13" ht="15.75" thickTop="1" x14ac:dyDescent="0.25">
      <c r="C4" s="116" t="s">
        <v>94</v>
      </c>
      <c r="D4" s="117"/>
      <c r="E4" s="117"/>
      <c r="F4" s="117"/>
      <c r="G4" s="118"/>
    </row>
    <row r="5" spans="3:13" x14ac:dyDescent="0.25">
      <c r="C5" s="22" t="s">
        <v>95</v>
      </c>
      <c r="D5" s="46"/>
      <c r="E5" s="44" t="s">
        <v>112</v>
      </c>
      <c r="F5" s="44" t="s">
        <v>112</v>
      </c>
      <c r="G5" s="48" t="s">
        <v>112</v>
      </c>
    </row>
    <row r="6" spans="3:13" x14ac:dyDescent="0.25">
      <c r="C6" s="22" t="s">
        <v>96</v>
      </c>
      <c r="D6" s="45"/>
      <c r="E6" s="45"/>
      <c r="F6" s="45"/>
      <c r="G6" s="49"/>
    </row>
    <row r="7" spans="3:13" x14ac:dyDescent="0.25">
      <c r="C7" s="22" t="s">
        <v>97</v>
      </c>
      <c r="D7" s="45"/>
      <c r="E7" s="45"/>
      <c r="F7" s="45"/>
      <c r="G7" s="49"/>
    </row>
    <row r="8" spans="3:13" x14ac:dyDescent="0.25">
      <c r="C8" s="22" t="s">
        <v>98</v>
      </c>
      <c r="D8" s="45"/>
      <c r="E8" s="45"/>
      <c r="F8" s="45"/>
      <c r="G8" s="49"/>
    </row>
    <row r="9" spans="3:13" x14ac:dyDescent="0.25">
      <c r="C9" s="38" t="s">
        <v>99</v>
      </c>
      <c r="D9" s="45"/>
      <c r="E9" s="45"/>
      <c r="F9" s="45"/>
      <c r="G9" s="49"/>
    </row>
    <row r="10" spans="3:13" ht="15.75" thickBot="1" x14ac:dyDescent="0.3">
      <c r="C10" s="37" t="s">
        <v>100</v>
      </c>
      <c r="D10" s="41">
        <f>SUM(D5:D9)</f>
        <v>0</v>
      </c>
      <c r="E10" s="41">
        <f>SUM(E5:E9)</f>
        <v>0</v>
      </c>
      <c r="F10" s="41">
        <f>SUM(F5:F9)</f>
        <v>0</v>
      </c>
      <c r="G10" s="42">
        <f>SUM(G5:G9)</f>
        <v>0</v>
      </c>
    </row>
    <row r="11" spans="3:13" x14ac:dyDescent="0.25">
      <c r="C11" s="119" t="s">
        <v>101</v>
      </c>
      <c r="D11" s="120"/>
      <c r="E11" s="120"/>
      <c r="F11" s="120"/>
      <c r="G11" s="121"/>
    </row>
    <row r="12" spans="3:13" x14ac:dyDescent="0.25">
      <c r="C12" s="22" t="s">
        <v>122</v>
      </c>
      <c r="D12" s="47"/>
      <c r="E12" s="47"/>
      <c r="F12" s="47"/>
      <c r="G12" s="50"/>
    </row>
    <row r="13" spans="3:13" x14ac:dyDescent="0.25">
      <c r="C13" s="22" t="s">
        <v>102</v>
      </c>
      <c r="D13" s="47"/>
      <c r="E13" s="47"/>
      <c r="F13" s="47"/>
      <c r="G13" s="50"/>
    </row>
    <row r="14" spans="3:13" x14ac:dyDescent="0.25">
      <c r="C14" s="22" t="s">
        <v>103</v>
      </c>
      <c r="D14" s="47"/>
      <c r="E14" s="47"/>
      <c r="F14" s="47"/>
      <c r="G14" s="50"/>
      <c r="K14" s="83"/>
      <c r="L14" s="26"/>
    </row>
    <row r="15" spans="3:13" x14ac:dyDescent="0.25">
      <c r="C15" s="22" t="s">
        <v>104</v>
      </c>
      <c r="D15" s="47"/>
      <c r="E15" s="47"/>
      <c r="F15" s="47"/>
      <c r="G15" s="50"/>
      <c r="J15" t="s">
        <v>111</v>
      </c>
      <c r="K15" s="84"/>
      <c r="L15" s="26"/>
    </row>
    <row r="16" spans="3:13" x14ac:dyDescent="0.25">
      <c r="C16" s="22" t="s">
        <v>105</v>
      </c>
      <c r="D16" s="47"/>
      <c r="E16" s="47"/>
      <c r="F16" s="47"/>
      <c r="G16" s="50"/>
      <c r="K16" s="85"/>
      <c r="L16" s="26"/>
    </row>
    <row r="17" spans="3:13" x14ac:dyDescent="0.25">
      <c r="C17" s="22" t="s">
        <v>106</v>
      </c>
      <c r="D17" s="47"/>
      <c r="E17" s="47"/>
      <c r="F17" s="47"/>
      <c r="G17" s="50"/>
      <c r="K17" s="85"/>
      <c r="L17" s="26"/>
    </row>
    <row r="18" spans="3:13" x14ac:dyDescent="0.25">
      <c r="C18" s="22" t="s">
        <v>107</v>
      </c>
      <c r="D18" s="47"/>
      <c r="E18" s="47"/>
      <c r="F18" s="47"/>
      <c r="G18" s="50"/>
      <c r="K18" s="86"/>
      <c r="L18" s="115"/>
      <c r="M18" s="80"/>
    </row>
    <row r="19" spans="3:13" x14ac:dyDescent="0.25">
      <c r="C19" s="38" t="s">
        <v>108</v>
      </c>
      <c r="D19" s="47"/>
      <c r="E19" s="47"/>
      <c r="F19" s="47"/>
      <c r="G19" s="50"/>
      <c r="K19" s="26"/>
      <c r="L19" s="115"/>
      <c r="M19" s="80"/>
    </row>
    <row r="20" spans="3:13" ht="16.5" thickBot="1" x14ac:dyDescent="0.3">
      <c r="C20" s="37" t="s">
        <v>109</v>
      </c>
      <c r="D20" s="41">
        <f>SUM(D12:D19)</f>
        <v>0</v>
      </c>
      <c r="E20" s="41">
        <f>SUM(E12:E19)</f>
        <v>0</v>
      </c>
      <c r="F20" s="41">
        <f>SUM(F12:F19)</f>
        <v>0</v>
      </c>
      <c r="G20" s="42">
        <f>SUM(G12:G19)</f>
        <v>0</v>
      </c>
      <c r="K20" s="26"/>
      <c r="L20" s="82"/>
      <c r="M20" s="81"/>
    </row>
    <row r="21" spans="3:13" ht="16.5" thickBot="1" x14ac:dyDescent="0.3">
      <c r="C21" s="36" t="s">
        <v>110</v>
      </c>
      <c r="D21" s="41">
        <f>D20+D10</f>
        <v>0</v>
      </c>
      <c r="E21" s="41">
        <f>E20+E10</f>
        <v>0</v>
      </c>
      <c r="F21" s="41">
        <f>F20+F10</f>
        <v>0</v>
      </c>
      <c r="G21" s="42">
        <f>G20+G10</f>
        <v>0</v>
      </c>
      <c r="K21" s="26"/>
      <c r="L21" s="82"/>
      <c r="M21" s="81"/>
    </row>
  </sheetData>
  <mergeCells count="6">
    <mergeCell ref="L18:L19"/>
    <mergeCell ref="C4:G4"/>
    <mergeCell ref="C11:G11"/>
    <mergeCell ref="C2:G2"/>
    <mergeCell ref="J2:K2"/>
    <mergeCell ref="J3:L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E561F2ACB5E743ABDF1D8047AA2602" ma:contentTypeVersion="18" ma:contentTypeDescription="Criar um novo documento." ma:contentTypeScope="" ma:versionID="f7a53bf9ac1d6737d128e62b2bef91a1">
  <xsd:schema xmlns:xsd="http://www.w3.org/2001/XMLSchema" xmlns:xs="http://www.w3.org/2001/XMLSchema" xmlns:p="http://schemas.microsoft.com/office/2006/metadata/properties" xmlns:ns2="9c3d9b51-deba-4112-9ef8-b21e4aff1576" xmlns:ns3="f64bfd91-e213-4006-be29-98b7586d3b63" xmlns:ns4="8be40177-cb1e-45a4-b5ed-6576331459c1" targetNamespace="http://schemas.microsoft.com/office/2006/metadata/properties" ma:root="true" ma:fieldsID="f4741406e3d1138fbd0ef3ec054b0721" ns2:_="" ns3:_="" ns4:_="">
    <xsd:import namespace="9c3d9b51-deba-4112-9ef8-b21e4aff1576"/>
    <xsd:import namespace="f64bfd91-e213-4006-be29-98b7586d3b63"/>
    <xsd:import namespace="8be40177-cb1e-45a4-b5ed-6576331459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d9b51-deba-4112-9ef8-b21e4aff15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bfd91-e213-4006-be29-98b7586d3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f3f260cc-b289-4167-bdbe-2b1f35c3b4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40177-cb1e-45a4-b5ed-6576331459c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2571c20-0a78-427d-983e-755775853ccd}" ma:internalName="TaxCatchAll" ma:showField="CatchAllData" ma:web="8be40177-cb1e-45a4-b5ed-657633145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F90D5-52EC-4C15-9D2A-2000B5CEAB04}"/>
</file>

<file path=customXml/itemProps2.xml><?xml version="1.0" encoding="utf-8"?>
<ds:datastoreItem xmlns:ds="http://schemas.openxmlformats.org/officeDocument/2006/customXml" ds:itemID="{212FCAAA-9F79-4131-85A7-97C941168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Estrutura</vt:lpstr>
      <vt:lpstr>Apoio - Vendas</vt:lpstr>
      <vt:lpstr>Apoio - Gastos Variáveis</vt:lpstr>
      <vt:lpstr>Apoio - Gastos Fixos</vt:lpstr>
      <vt:lpstr>Apoio - Investimento Cap. Fixo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2015-03-26T10:29:54Z</dcterms:modified>
</cp:coreProperties>
</file>